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DFD45193-3C64-41A0-B0BB-72CC76964765}" xr6:coauthVersionLast="47" xr6:coauthVersionMax="47" xr10:uidLastSave="{00000000-0000-0000-0000-000000000000}"/>
  <bookViews>
    <workbookView xWindow="300" yWindow="520" windowWidth="21480" windowHeight="16850" firstSheet="2" activeTab="9" xr2:uid="{3310F66C-A001-4442-A632-6CFDFA56C067}"/>
  </bookViews>
  <sheets>
    <sheet name="sum &amp; if" sheetId="1" r:id="rId1"/>
    <sheet name="sumif " sheetId="2" r:id="rId2"/>
    <sheet name="sumifs &amp; averageifs" sheetId="6" r:id="rId3"/>
    <sheet name="sumproduct" sheetId="3" r:id="rId4"/>
    <sheet name="IFS" sheetId="8" r:id="rId5"/>
    <sheet name="vlookup" sheetId="7" r:id="rId6"/>
    <sheet name="Raw data" sheetId="4" r:id="rId7"/>
    <sheet name="Activit1&amp;2" sheetId="5" r:id="rId8"/>
    <sheet name="PIVOT" sheetId="9" r:id="rId9"/>
    <sheet name="Activity3" sheetId="10" r:id="rId10"/>
  </sheets>
  <calcPr calcId="191029"/>
  <pivotCaches>
    <pivotCache cacheId="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5" l="1"/>
  <c r="D4" i="8" a="1"/>
  <c r="D4" i="8" s="1"/>
  <c r="D4" i="7"/>
  <c r="B16" i="3"/>
  <c r="F3" i="3" a="1"/>
  <c r="F3" i="3" s="1"/>
  <c r="G13" i="6"/>
  <c r="G5" i="6"/>
  <c r="D20" i="2"/>
  <c r="D15" i="2"/>
  <c r="H4" i="7" l="1"/>
  <c r="E15" i="2"/>
  <c r="F11" i="2"/>
  <c r="F10" i="2"/>
  <c r="F9" i="2"/>
  <c r="F8" i="2"/>
  <c r="F7" i="2"/>
  <c r="F6" i="2"/>
  <c r="F5" i="2"/>
  <c r="F4" i="2"/>
  <c r="F3" i="2"/>
  <c r="B10" i="1" l="1"/>
  <c r="B9" i="1"/>
  <c r="C4" i="1"/>
  <c r="C5" i="1"/>
  <c r="C6" i="1"/>
  <c r="C7" i="1"/>
  <c r="C8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tc={CCE3632D-4461-4C7F-BDAD-B207780960C4}</author>
    <author>Suwanna Sayruamyat</author>
  </authors>
  <commentList>
    <comment ref="G1" authorId="0" shapeId="0" xr:uid="{CCE3632D-4461-4C7F-BDAD-B207780960C4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1=น้อยที่สุด
2=น้อย
3=ปานกลาง
4=มาก
5=มากที่สุด</t>
      </text>
    </comment>
    <comment ref="J1" authorId="1" shapeId="0" xr:uid="{59284187-03D7-40E8-9E1E-9D62E9728F71}">
      <text>
        <r>
          <rPr>
            <b/>
            <sz val="10"/>
            <color rgb="FF000000"/>
            <rFont val="Tahoma"/>
            <family val="2"/>
          </rPr>
          <t>Suwanna Sayruamyat: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0= Male
</t>
        </r>
        <r>
          <rPr>
            <sz val="10"/>
            <color rgb="FF000000"/>
            <rFont val="Tahoma"/>
            <family val="2"/>
          </rPr>
          <t xml:space="preserve">1= Female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<sst xmlns="http://schemas.openxmlformats.org/spreadsheetml/2006/main" count="486" uniqueCount="127">
  <si>
    <t>Wealth</t>
  </si>
  <si>
    <t>Utility</t>
  </si>
  <si>
    <t>SUM</t>
  </si>
  <si>
    <t>IF &gt;= 1,000</t>
  </si>
  <si>
    <t>IF(B9&gt;=1000,"Good","Not good")</t>
  </si>
  <si>
    <t>โซน</t>
  </si>
  <si>
    <t>พันธุ์</t>
  </si>
  <si>
    <t>จำนวนหน่วย</t>
  </si>
  <si>
    <t>ราคาต่อหน่วย</t>
  </si>
  <si>
    <t>จำนวนเงิน</t>
  </si>
  <si>
    <t>A</t>
  </si>
  <si>
    <t>หอมสุวรรณ</t>
  </si>
  <si>
    <t>ตราดสีทอง</t>
  </si>
  <si>
    <t>ศรีราชา</t>
  </si>
  <si>
    <t>B</t>
  </si>
  <si>
    <t>C</t>
  </si>
  <si>
    <t>รวม</t>
  </si>
  <si>
    <t>ยอดขาย</t>
  </si>
  <si>
    <t>SUMIF(C3:C11, "หอมสุวรรณ", F3:F11)</t>
  </si>
  <si>
    <t>จำนวน (ผล)</t>
  </si>
  <si>
    <t>จำนวนลูก</t>
  </si>
  <si>
    <t>SUMIF(C3:C11,C15,D3:D11)</t>
  </si>
  <si>
    <t>ยอดขายมากกว่า 20,000 บาท</t>
  </si>
  <si>
    <t>SUMIF(F3:F11,"&gt;20,000")</t>
  </si>
  <si>
    <t>Function : SUMPRODUCT</t>
  </si>
  <si>
    <t>ยอดขายรวม</t>
  </si>
  <si>
    <t>app</t>
  </si>
  <si>
    <t>food</t>
  </si>
  <si>
    <t>net</t>
  </si>
  <si>
    <t>shopping</t>
  </si>
  <si>
    <t>Lists</t>
  </si>
  <si>
    <t>Amount</t>
  </si>
  <si>
    <t>List</t>
  </si>
  <si>
    <t>Expenditure</t>
  </si>
  <si>
    <t>July</t>
  </si>
  <si>
    <t>August</t>
  </si>
  <si>
    <t xml:space="preserve">ค่าใช้จ่ายเดือนกรกฎาคม </t>
  </si>
  <si>
    <t>รายการ</t>
  </si>
  <si>
    <t>เป็นเงิน (บาท)</t>
  </si>
  <si>
    <t>Month</t>
  </si>
  <si>
    <t>Year</t>
  </si>
  <si>
    <t>ค่าใช้จ่าย</t>
  </si>
  <si>
    <t>จำนวนผลสับปะรดรวมที่ขายได้ในแต่ละโซน จำแนกตามสายพันธุ์</t>
  </si>
  <si>
    <t>AVERAGEIFS</t>
  </si>
  <si>
    <t>SUMIFS</t>
  </si>
  <si>
    <t>จำนวนผลสับปะรดที่ขายได้เฉลี่ยในแต่ละโซน จำแนกตามสายพันธุ์</t>
  </si>
  <si>
    <t>เฉลี่ยรวม</t>
  </si>
  <si>
    <t>SUMPRODUCT((A3:A14="หอมสุวรรณ")*B3:B14,C3:C14)</t>
  </si>
  <si>
    <t>ID</t>
  </si>
  <si>
    <t>Score</t>
  </si>
  <si>
    <t>Score range</t>
  </si>
  <si>
    <t>Grade</t>
  </si>
  <si>
    <t>F</t>
  </si>
  <si>
    <t>D</t>
  </si>
  <si>
    <t>D+</t>
  </si>
  <si>
    <t>C+</t>
  </si>
  <si>
    <t>B+</t>
  </si>
  <si>
    <t>VLOOKUP</t>
  </si>
  <si>
    <t>No.</t>
  </si>
  <si>
    <t>จำนวนนิสิตที่ได้คะแนนมากกว่า 60 คะแนนขึ้นไป</t>
  </si>
  <si>
    <t>จำนวนนิสิตที่ได้คะแนนน้อยกว่า 50 คะแนน</t>
  </si>
  <si>
    <t>J14</t>
  </si>
  <si>
    <t>J16</t>
  </si>
  <si>
    <t>Change</t>
  </si>
  <si>
    <t>IFS</t>
  </si>
  <si>
    <t>Fair</t>
  </si>
  <si>
    <t>Good</t>
  </si>
  <si>
    <t>Very good</t>
  </si>
  <si>
    <t>Poor</t>
  </si>
  <si>
    <t>Total</t>
  </si>
  <si>
    <t>IF(H7&lt;I7,"เพิ่ม","ลด")</t>
  </si>
  <si>
    <t>J7</t>
  </si>
  <si>
    <t>Cell</t>
  </si>
  <si>
    <t>H7</t>
  </si>
  <si>
    <t>SUMIFS(D5:D39,C5:C39,"app",B5:B39,"July")</t>
  </si>
  <si>
    <t>คำสั่ง</t>
  </si>
  <si>
    <t>Lifestyle</t>
  </si>
  <si>
    <t>Food Safety</t>
  </si>
  <si>
    <t>Policy</t>
  </si>
  <si>
    <t>Tradition</t>
  </si>
  <si>
    <t>Agriculture</t>
  </si>
  <si>
    <t>Culture</t>
  </si>
  <si>
    <t>gender</t>
  </si>
  <si>
    <t>AGE</t>
  </si>
  <si>
    <t>.</t>
  </si>
  <si>
    <t>Health</t>
  </si>
  <si>
    <t>Processed</t>
  </si>
  <si>
    <t>Average of Lifestyle</t>
  </si>
  <si>
    <t>Zone</t>
  </si>
  <si>
    <t>Region</t>
  </si>
  <si>
    <t>Name</t>
  </si>
  <si>
    <t>Product</t>
  </si>
  <si>
    <t>Units</t>
  </si>
  <si>
    <t>Unit Price</t>
  </si>
  <si>
    <t>Zone 1</t>
  </si>
  <si>
    <t>ภาคตะวันออกเฉียงเหนือ</t>
  </si>
  <si>
    <t>Jones</t>
  </si>
  <si>
    <t>ไฮไลท์</t>
  </si>
  <si>
    <t>ภาคเหนือ</t>
  </si>
  <si>
    <t>Andrews</t>
  </si>
  <si>
    <t>แฟ้ม</t>
  </si>
  <si>
    <t>ภาคกลาง</t>
  </si>
  <si>
    <t>Jardine</t>
  </si>
  <si>
    <t>Thompson</t>
  </si>
  <si>
    <t>สมุดโน๊ต</t>
  </si>
  <si>
    <t>Morgan</t>
  </si>
  <si>
    <t>Howard</t>
  </si>
  <si>
    <t>ดินสอ</t>
  </si>
  <si>
    <t>Parent</t>
  </si>
  <si>
    <t>Smith</t>
  </si>
  <si>
    <t>โพสอิท</t>
  </si>
  <si>
    <t>Kivell</t>
  </si>
  <si>
    <t>Gill</t>
  </si>
  <si>
    <t>Sorvino</t>
  </si>
  <si>
    <t>Zone 2</t>
  </si>
  <si>
    <t>ภาคใต้</t>
  </si>
  <si>
    <t>Winnie</t>
  </si>
  <si>
    <t>ภาคตะวันออก</t>
  </si>
  <si>
    <t>Nipapan</t>
  </si>
  <si>
    <t>Jane</t>
  </si>
  <si>
    <t>ภาคตะวันตก</t>
  </si>
  <si>
    <t>Sara</t>
  </si>
  <si>
    <t>Guitar</t>
  </si>
  <si>
    <t>Tim</t>
  </si>
  <si>
    <t>Wittaya</t>
  </si>
  <si>
    <t>Pepoman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</si>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</sst>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(* #,##0_);_(* \(#,##0\);_(* &quot;-&quot;??_);_(@_)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9" fontId="0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7" fontId="3" fillId="0" borderId="6" xfId="1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7" fontId="3" fillId="0" borderId="8" xfId="1" applyNumberFormat="1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7" fontId="3" fillId="0" borderId="11" xfId="1" applyNumberFormat="1" applyFont="1" applyBorder="1" applyAlignment="1">
      <alignment horizontal="center"/>
    </xf>
    <xf numFmtId="0" fontId="0" fillId="0" borderId="0" xfId="0" applyFill="1"/>
    <xf numFmtId="0" fontId="0" fillId="0" borderId="12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/>
    <xf numFmtId="0" fontId="4" fillId="0" borderId="0" xfId="0" applyFont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7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0" fillId="0" borderId="12" xfId="0" applyBorder="1"/>
    <xf numFmtId="0" fontId="0" fillId="0" borderId="0" xfId="0" applyFill="1" applyBorder="1" applyAlignment="1">
      <alignment horizontal="left"/>
    </xf>
    <xf numFmtId="0" fontId="0" fillId="0" borderId="14" xfId="0" applyBorder="1" applyAlignment="1">
      <alignment horizontal="center"/>
    </xf>
    <xf numFmtId="167" fontId="0" fillId="0" borderId="12" xfId="1" applyNumberFormat="1" applyFont="1" applyBorder="1" applyAlignment="1">
      <alignment horizontal="center"/>
    </xf>
    <xf numFmtId="167" fontId="0" fillId="0" borderId="12" xfId="1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6" borderId="12" xfId="0" applyFont="1" applyFill="1" applyBorder="1"/>
    <xf numFmtId="0" fontId="0" fillId="7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0" borderId="12" xfId="0" applyFill="1" applyBorder="1"/>
    <xf numFmtId="0" fontId="6" fillId="0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0" fillId="0" borderId="0" xfId="0" applyNumberFormat="1" applyFill="1"/>
    <xf numFmtId="0" fontId="0" fillId="0" borderId="0" xfId="0" applyNumberFormat="1"/>
    <xf numFmtId="0" fontId="0" fillId="0" borderId="0" xfId="0" pivotButton="1"/>
    <xf numFmtId="1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Wealth and</a:t>
            </a:r>
            <a:r>
              <a:rPr lang="en-GB" baseline="0"/>
              <a:t> </a:t>
            </a:r>
            <a:r>
              <a:rPr lang="en-GB"/>
              <a:t>Utility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 &amp; if'!$C$2</c:f>
              <c:strCache>
                <c:ptCount val="1"/>
                <c:pt idx="0">
                  <c:v>Utility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 &amp; if'!$B$3:$B$8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</c:numCache>
            </c:numRef>
          </c:cat>
          <c:val>
            <c:numRef>
              <c:f>'sum &amp; if'!$C$3:$C$8</c:f>
              <c:numCache>
                <c:formatCode>0.00</c:formatCode>
                <c:ptCount val="6"/>
                <c:pt idx="0">
                  <c:v>4.6051701859880918</c:v>
                </c:pt>
                <c:pt idx="1">
                  <c:v>5.0106352940962555</c:v>
                </c:pt>
                <c:pt idx="2">
                  <c:v>5.2983173665480363</c:v>
                </c:pt>
                <c:pt idx="3">
                  <c:v>5.521460917862246</c:v>
                </c:pt>
                <c:pt idx="4">
                  <c:v>5.7037824746562009</c:v>
                </c:pt>
                <c:pt idx="5">
                  <c:v>5.857933154483459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D-44F8-BC46-8C58FC6F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214399"/>
        <c:axId val="699228127"/>
      </c:lineChart>
      <c:catAx>
        <c:axId val="69921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28127"/>
        <c:crosses val="autoZero"/>
        <c:auto val="1"/>
        <c:lblAlgn val="ctr"/>
        <c:lblOffset val="100"/>
        <c:noMultiLvlLbl val="0"/>
      </c:catAx>
      <c:valAx>
        <c:axId val="69922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1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565150</xdr:colOff>
      <xdr:row>1</xdr:row>
      <xdr:rowOff>150283</xdr:rowOff>
    </xdr:from>
    <xdr:to>
      <xdr:col>13</xdr:col>
      <xdr:colOff>260350</xdr:colOff>
      <xdr:row>16</xdr:row>
      <xdr:rowOff>99483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DAC6EB-8CC9-CA91-9BEA-50CE1F1F7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wanna Sayruamyat" id="{7F5ED502-EDBC-41A4-AF35-D25F424BCD44}" userId="85ad2ddab46709ef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wanna Sayruamyat" refreshedDate="44799.752134027774" createdVersion="8" refreshedVersion="8" minRefreshableVersion="3" recordCount="19" xr:uid="{A44212C3-B4CD-4196-B8F2-5ABEF34B2602}">
  <cacheSource type="worksheet">
    <worksheetSource ref="A1:K20" sheet="PIVOT"/>
  </cacheSource>
  <cacheFields count="11">
    <cacheField name="ID" numFmtId="1">
      <sharedItems containsSemiMixedTypes="0" containsString="0" containsNumber="1" containsInteger="1" minValue="1" maxValue="19"/>
    </cacheField>
    <cacheField name="Health" numFmtId="1">
      <sharedItems containsSemiMixedTypes="0" containsString="0" containsNumber="1" containsInteger="1" minValue="4" maxValue="5"/>
    </cacheField>
    <cacheField name="Lifestyle" numFmtId="1">
      <sharedItems containsSemiMixedTypes="0" containsString="0" containsNumber="1" containsInteger="1" minValue="3" maxValue="5" count="3">
        <n v="4"/>
        <n v="3"/>
        <n v="5"/>
      </sharedItems>
    </cacheField>
    <cacheField name="Food Safety" numFmtId="1">
      <sharedItems containsSemiMixedTypes="0" containsString="0" containsNumber="1" containsInteger="1" minValue="2" maxValue="5"/>
    </cacheField>
    <cacheField name="Policy" numFmtId="1">
      <sharedItems containsMixedTypes="1" containsNumber="1" containsInteger="1" minValue="2" maxValue="5"/>
    </cacheField>
    <cacheField name="Tradition" numFmtId="1">
      <sharedItems containsSemiMixedTypes="0" containsString="0" containsNumber="1" containsInteger="1" minValue="3" maxValue="5"/>
    </cacheField>
    <cacheField name="Agriculture" numFmtId="1">
      <sharedItems containsSemiMixedTypes="0" containsString="0" containsNumber="1" containsInteger="1" minValue="3" maxValue="5"/>
    </cacheField>
    <cacheField name="Processed" numFmtId="1">
      <sharedItems containsSemiMixedTypes="0" containsString="0" containsNumber="1" containsInteger="1" minValue="2" maxValue="5"/>
    </cacheField>
    <cacheField name="Culture" numFmtId="1">
      <sharedItems containsSemiMixedTypes="0" containsString="0" containsNumber="1" containsInteger="1" minValue="3" maxValue="5"/>
    </cacheField>
    <cacheField name="gender" numFmtId="1">
      <sharedItems containsSemiMixedTypes="0" containsString="0" containsNumber="1" containsInteger="1" minValue="0" maxValue="1" count="2">
        <n v="1"/>
        <n v="0"/>
      </sharedItems>
    </cacheField>
    <cacheField name="AGE" numFmtId="1">
      <sharedItems containsSemiMixedTypes="0" containsString="0" containsNumber="1" containsInteger="1" minValue="31" maxValue="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n v="1"/>
    <n v="5"/>
    <x v="0"/>
    <n v="5"/>
    <n v="5"/>
    <n v="4"/>
    <n v="4"/>
    <n v="5"/>
    <n v="4"/>
    <x v="0"/>
    <n v="47"/>
  </r>
  <r>
    <n v="2"/>
    <n v="4"/>
    <x v="0"/>
    <n v="3"/>
    <n v="2"/>
    <n v="4"/>
    <n v="4"/>
    <n v="3"/>
    <n v="5"/>
    <x v="0"/>
    <n v="55"/>
  </r>
  <r>
    <n v="3"/>
    <n v="4"/>
    <x v="0"/>
    <n v="5"/>
    <n v="3"/>
    <n v="4"/>
    <n v="5"/>
    <n v="5"/>
    <n v="3"/>
    <x v="1"/>
    <n v="51"/>
  </r>
  <r>
    <n v="4"/>
    <n v="5"/>
    <x v="0"/>
    <n v="5"/>
    <n v="5"/>
    <n v="4"/>
    <n v="5"/>
    <n v="4"/>
    <n v="3"/>
    <x v="0"/>
    <n v="51"/>
  </r>
  <r>
    <n v="5"/>
    <n v="5"/>
    <x v="0"/>
    <n v="5"/>
    <n v="5"/>
    <n v="4"/>
    <n v="4"/>
    <n v="4"/>
    <n v="4"/>
    <x v="1"/>
    <n v="43"/>
  </r>
  <r>
    <n v="6"/>
    <n v="4"/>
    <x v="1"/>
    <n v="5"/>
    <n v="4"/>
    <n v="3"/>
    <n v="4"/>
    <n v="4"/>
    <n v="3"/>
    <x v="1"/>
    <n v="60"/>
  </r>
  <r>
    <n v="7"/>
    <n v="5"/>
    <x v="0"/>
    <n v="4"/>
    <n v="4"/>
    <n v="4"/>
    <n v="4"/>
    <n v="4"/>
    <n v="3"/>
    <x v="0"/>
    <n v="69"/>
  </r>
  <r>
    <n v="8"/>
    <n v="5"/>
    <x v="0"/>
    <n v="4"/>
    <n v="4"/>
    <n v="4"/>
    <n v="4"/>
    <n v="4"/>
    <n v="3"/>
    <x v="0"/>
    <n v="69"/>
  </r>
  <r>
    <n v="9"/>
    <n v="5"/>
    <x v="1"/>
    <n v="4"/>
    <n v="5"/>
    <n v="5"/>
    <n v="5"/>
    <n v="4"/>
    <n v="3"/>
    <x v="0"/>
    <n v="39"/>
  </r>
  <r>
    <n v="10"/>
    <n v="4"/>
    <x v="1"/>
    <n v="5"/>
    <n v="5"/>
    <n v="4"/>
    <n v="4"/>
    <n v="4"/>
    <n v="3"/>
    <x v="1"/>
    <n v="43"/>
  </r>
  <r>
    <n v="11"/>
    <n v="4"/>
    <x v="0"/>
    <n v="4"/>
    <n v="3"/>
    <n v="5"/>
    <n v="5"/>
    <n v="5"/>
    <n v="4"/>
    <x v="1"/>
    <n v="33"/>
  </r>
  <r>
    <n v="12"/>
    <n v="5"/>
    <x v="1"/>
    <n v="5"/>
    <n v="5"/>
    <n v="4"/>
    <n v="4"/>
    <n v="4"/>
    <n v="3"/>
    <x v="1"/>
    <n v="67"/>
  </r>
  <r>
    <n v="13"/>
    <n v="4"/>
    <x v="1"/>
    <n v="3"/>
    <n v="2"/>
    <n v="3"/>
    <n v="3"/>
    <n v="4"/>
    <n v="3"/>
    <x v="1"/>
    <n v="66"/>
  </r>
  <r>
    <n v="14"/>
    <n v="4"/>
    <x v="1"/>
    <n v="2"/>
    <n v="3"/>
    <n v="5"/>
    <n v="3"/>
    <n v="2"/>
    <n v="4"/>
    <x v="1"/>
    <n v="31"/>
  </r>
  <r>
    <n v="15"/>
    <n v="5"/>
    <x v="1"/>
    <n v="5"/>
    <n v="5"/>
    <n v="5"/>
    <n v="5"/>
    <n v="5"/>
    <n v="4"/>
    <x v="1"/>
    <n v="46"/>
  </r>
  <r>
    <n v="16"/>
    <n v="5"/>
    <x v="0"/>
    <n v="5"/>
    <s v="."/>
    <n v="5"/>
    <n v="5"/>
    <n v="5"/>
    <n v="5"/>
    <x v="0"/>
    <n v="51"/>
  </r>
  <r>
    <n v="17"/>
    <n v="5"/>
    <x v="2"/>
    <n v="5"/>
    <n v="3"/>
    <n v="4"/>
    <n v="3"/>
    <n v="3"/>
    <n v="5"/>
    <x v="1"/>
    <n v="39"/>
  </r>
  <r>
    <n v="18"/>
    <n v="5"/>
    <x v="1"/>
    <n v="4"/>
    <n v="4"/>
    <n v="4"/>
    <n v="3"/>
    <n v="4"/>
    <n v="4"/>
    <x v="0"/>
    <n v="41"/>
  </r>
  <r>
    <n v="19"/>
    <n v="5"/>
    <x v="0"/>
    <n v="5"/>
    <n v="4"/>
    <n v="4"/>
    <n v="4"/>
    <n v="4"/>
    <n v="3"/>
    <x v="1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B5C673-B48C-426F-8718-41F411E7E94D}" name="PivotTable3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5:B26" firstHeaderRow="1" firstDataRow="1" firstDataCol="0" rowPageCount="1" colPageCount="1"/>
  <pivotFields count="11">
    <pivotField numFmtId="1" showAll="0"/>
    <pivotField numFmtId="1" showAll="0"/>
    <pivotField dataField="1" numFmtId="1" showAll="0">
      <items count="4">
        <item x="1"/>
        <item x="0"/>
        <item x="2"/>
        <item t="default"/>
      </items>
    </pivotField>
    <pivotField numFmtId="1" showAll="0"/>
    <pivotField showAll="0"/>
    <pivotField numFmtId="1" showAll="0"/>
    <pivotField numFmtId="1" showAll="0"/>
    <pivotField numFmtId="1" showAll="0"/>
    <pivotField numFmtId="1" showAll="0"/>
    <pivotField axis="axisPage" numFmtId="1" multipleItemSelectionAllowed="1" showAll="0">
      <items count="3">
        <item x="1"/>
        <item h="1" x="0"/>
        <item t="default"/>
      </items>
    </pivotField>
    <pivotField numFmtId="1" showAll="0"/>
  </pivotFields>
  <rowItems count="1">
    <i/>
  </rowItems>
  <colItems count="1">
    <i/>
  </colItems>
  <pageFields count="1">
    <pageField fld="9" hier="-1"/>
  </pageFields>
  <dataFields count="1">
    <dataField name="Average of Lifestyle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DFAA12-3325-4B4D-810D-8D7A6FB2B6A7}" name="Table1" displayName="Table1" ref="A1:D19" totalsRowShown="0" dataDxfId="0">
  <autoFilter ref="A1:D19" xr:uid="{EADFAA12-3325-4B4D-810D-8D7A6FB2B6A7}"/>
  <tableColumns count="4">
    <tableColumn id="1" xr3:uid="{FBC589FC-56B9-44F1-9434-41C080589435}" name="โซน" dataDxfId="4"/>
    <tableColumn id="2" xr3:uid="{4A56E6E4-4DE9-409C-A35E-7A2B64DBD1E6}" name="พันธุ์" dataDxfId="3"/>
    <tableColumn id="3" xr3:uid="{3E69BB3F-B303-4508-9133-5478CA0C678E}" name="จำนวน (ผล)" dataDxfId="2"/>
    <tableColumn id="4" xr3:uid="{5446B64F-BAEF-4D34-BF53-069B9E764560}" name="ราคาต่อหน่วย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19-05-27T04:30:11.61" personId="{7F5ED502-EDBC-41A4-AF35-D25F424BCD44}" id="{CCE3632D-4461-4C7F-BDAD-B207780960C4}">
    <text>1=น้อยที่สุด
2=น้อย
3=ปานกลาง
4=มาก
5=มากที่สุด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50BD-E5CF-491A-9533-411E08A8E665}">
  <dimension ref="A2:D10"/>
  <sheetViews>
    <sheetView zoomScale="150" zoomScaleNormal="150" workbookViewId="0">
      <selection activeCell="B9" sqref="B9"/>
    </sheetView>
  </sheetViews>
  <sheetFormatPr defaultRowHeight="14.5" x14ac:dyDescent="0.35"/>
  <cols>
    <col min="1" max="1" width="9.7265625" customWidth="1"/>
  </cols>
  <sheetData>
    <row r="2" spans="1:4" x14ac:dyDescent="0.35">
      <c r="B2" s="1" t="s">
        <v>0</v>
      </c>
      <c r="C2" s="1" t="s">
        <v>1</v>
      </c>
    </row>
    <row r="3" spans="1:4" x14ac:dyDescent="0.35">
      <c r="B3" s="1">
        <v>100</v>
      </c>
      <c r="C3" s="2">
        <f>LN(B3)</f>
        <v>4.6051701859880918</v>
      </c>
      <c r="D3" s="1"/>
    </row>
    <row r="4" spans="1:4" x14ac:dyDescent="0.35">
      <c r="B4" s="1">
        <v>150</v>
      </c>
      <c r="C4" s="2">
        <f t="shared" ref="C4:C8" si="0">LN(B4)</f>
        <v>5.0106352940962555</v>
      </c>
    </row>
    <row r="5" spans="1:4" x14ac:dyDescent="0.35">
      <c r="B5" s="1">
        <v>200</v>
      </c>
      <c r="C5" s="2">
        <f t="shared" si="0"/>
        <v>5.2983173665480363</v>
      </c>
    </row>
    <row r="6" spans="1:4" x14ac:dyDescent="0.35">
      <c r="B6" s="1">
        <v>250</v>
      </c>
      <c r="C6" s="2">
        <f t="shared" si="0"/>
        <v>5.521460917862246</v>
      </c>
    </row>
    <row r="7" spans="1:4" x14ac:dyDescent="0.35">
      <c r="B7" s="1">
        <v>300</v>
      </c>
      <c r="C7" s="2">
        <f t="shared" si="0"/>
        <v>5.7037824746562009</v>
      </c>
    </row>
    <row r="8" spans="1:4" x14ac:dyDescent="0.35">
      <c r="B8" s="1">
        <v>350</v>
      </c>
      <c r="C8" s="2">
        <f t="shared" si="0"/>
        <v>5.857933154483459</v>
      </c>
    </row>
    <row r="9" spans="1:4" x14ac:dyDescent="0.35">
      <c r="A9" t="s">
        <v>2</v>
      </c>
      <c r="B9" s="4">
        <f>SUM(B3:B8)</f>
        <v>1350</v>
      </c>
    </row>
    <row r="10" spans="1:4" x14ac:dyDescent="0.35">
      <c r="A10" t="s">
        <v>3</v>
      </c>
      <c r="B10" s="3" t="str">
        <f>IF(B9&gt;=1000,"Good","Not good")</f>
        <v>Good</v>
      </c>
      <c r="C10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3331-DCB9-4665-B366-81F9ABEE21F0}">
  <dimension ref="B1:H24"/>
  <sheetViews>
    <sheetView zoomScale="150" zoomScaleNormal="150" workbookViewId="0">
      <selection activeCell="B2" sqref="B2:E11"/>
    </sheetView>
  </sheetViews>
  <sheetFormatPr defaultRowHeight="14.5" x14ac:dyDescent="0.35"/>
  <cols>
    <col min="1" max="1" width="5.08984375" customWidth="1"/>
    <col min="3" max="3" width="11.7265625" customWidth="1"/>
    <col min="4" max="4" width="11.08984375" customWidth="1"/>
    <col min="5" max="5" width="10.90625" customWidth="1"/>
  </cols>
  <sheetData>
    <row r="1" spans="2:8" ht="15" thickBot="1" x14ac:dyDescent="0.4"/>
    <row r="2" spans="2:8" ht="15" thickBot="1" x14ac:dyDescent="0.4">
      <c r="B2" s="11" t="s">
        <v>5</v>
      </c>
      <c r="C2" s="12" t="s">
        <v>6</v>
      </c>
      <c r="D2" s="13" t="s">
        <v>19</v>
      </c>
      <c r="E2" s="13" t="s">
        <v>8</v>
      </c>
      <c r="F2" s="14" t="s">
        <v>9</v>
      </c>
    </row>
    <row r="3" spans="2:8" x14ac:dyDescent="0.35">
      <c r="B3" s="15" t="s">
        <v>10</v>
      </c>
      <c r="C3" s="16" t="s">
        <v>11</v>
      </c>
      <c r="D3" s="16">
        <v>150</v>
      </c>
      <c r="E3" s="16">
        <v>59</v>
      </c>
      <c r="F3" s="17">
        <f>D3*E3</f>
        <v>8850</v>
      </c>
    </row>
    <row r="4" spans="2:8" x14ac:dyDescent="0.35">
      <c r="B4" s="18" t="s">
        <v>10</v>
      </c>
      <c r="C4" s="19" t="s">
        <v>12</v>
      </c>
      <c r="D4" s="19">
        <v>300</v>
      </c>
      <c r="E4" s="19">
        <v>39</v>
      </c>
      <c r="F4" s="20">
        <f t="shared" ref="F4:F11" si="0">D4*E4</f>
        <v>11700</v>
      </c>
    </row>
    <row r="5" spans="2:8" x14ac:dyDescent="0.35">
      <c r="B5" s="18" t="s">
        <v>10</v>
      </c>
      <c r="C5" s="19" t="s">
        <v>13</v>
      </c>
      <c r="D5" s="19">
        <v>250</v>
      </c>
      <c r="E5" s="19">
        <v>59</v>
      </c>
      <c r="F5" s="20">
        <f t="shared" si="0"/>
        <v>14750</v>
      </c>
    </row>
    <row r="6" spans="2:8" x14ac:dyDescent="0.35">
      <c r="B6" s="21" t="s">
        <v>14</v>
      </c>
      <c r="C6" s="19" t="s">
        <v>11</v>
      </c>
      <c r="D6" s="19">
        <v>200</v>
      </c>
      <c r="E6" s="19">
        <v>59</v>
      </c>
      <c r="F6" s="20">
        <f t="shared" si="0"/>
        <v>11800</v>
      </c>
    </row>
    <row r="7" spans="2:8" x14ac:dyDescent="0.35">
      <c r="B7" s="21" t="s">
        <v>14</v>
      </c>
      <c r="C7" s="19" t="s">
        <v>12</v>
      </c>
      <c r="D7" s="19">
        <v>250</v>
      </c>
      <c r="E7" s="19">
        <v>39</v>
      </c>
      <c r="F7" s="20">
        <f t="shared" si="0"/>
        <v>9750</v>
      </c>
    </row>
    <row r="8" spans="2:8" x14ac:dyDescent="0.35">
      <c r="B8" s="21" t="s">
        <v>14</v>
      </c>
      <c r="C8" s="19" t="s">
        <v>13</v>
      </c>
      <c r="D8" s="19">
        <v>400</v>
      </c>
      <c r="E8" s="19">
        <v>59</v>
      </c>
      <c r="F8" s="20">
        <f t="shared" si="0"/>
        <v>23600</v>
      </c>
    </row>
    <row r="9" spans="2:8" x14ac:dyDescent="0.35">
      <c r="B9" s="22" t="s">
        <v>15</v>
      </c>
      <c r="C9" s="19" t="s">
        <v>11</v>
      </c>
      <c r="D9" s="19">
        <v>350</v>
      </c>
      <c r="E9" s="19">
        <v>59</v>
      </c>
      <c r="F9" s="20">
        <f t="shared" si="0"/>
        <v>20650</v>
      </c>
    </row>
    <row r="10" spans="2:8" x14ac:dyDescent="0.35">
      <c r="B10" s="22" t="s">
        <v>15</v>
      </c>
      <c r="C10" s="19" t="s">
        <v>12</v>
      </c>
      <c r="D10" s="19">
        <v>200</v>
      </c>
      <c r="E10" s="19">
        <v>39</v>
      </c>
      <c r="F10" s="20">
        <f t="shared" si="0"/>
        <v>7800</v>
      </c>
    </row>
    <row r="11" spans="2:8" ht="15" thickBot="1" x14ac:dyDescent="0.4">
      <c r="B11" s="23" t="s">
        <v>15</v>
      </c>
      <c r="C11" s="24" t="s">
        <v>13</v>
      </c>
      <c r="D11" s="24">
        <v>150</v>
      </c>
      <c r="E11" s="24">
        <v>59</v>
      </c>
      <c r="F11" s="25">
        <f t="shared" si="0"/>
        <v>8850</v>
      </c>
    </row>
    <row r="14" spans="2:8" x14ac:dyDescent="0.35">
      <c r="C14" s="8" t="s">
        <v>6</v>
      </c>
      <c r="D14" s="1" t="s">
        <v>20</v>
      </c>
      <c r="E14" s="1" t="s">
        <v>17</v>
      </c>
    </row>
    <row r="15" spans="2:8" x14ac:dyDescent="0.35">
      <c r="C15" s="9" t="s">
        <v>11</v>
      </c>
      <c r="D15">
        <f>SUMIF(C3:C11,C15,D3:D11)</f>
        <v>700</v>
      </c>
      <c r="E15" s="10">
        <f>SUMIF(C3:C11, "หอมสุวรรณ", F3:F11)</f>
        <v>41300</v>
      </c>
      <c r="G15" t="s">
        <v>20</v>
      </c>
      <c r="H15" t="s">
        <v>21</v>
      </c>
    </row>
    <row r="16" spans="2:8" x14ac:dyDescent="0.35">
      <c r="C16" s="9" t="s">
        <v>12</v>
      </c>
      <c r="G16" t="s">
        <v>17</v>
      </c>
      <c r="H16" t="s">
        <v>18</v>
      </c>
    </row>
    <row r="17" spans="2:5" x14ac:dyDescent="0.35">
      <c r="C17" s="9" t="s">
        <v>13</v>
      </c>
    </row>
    <row r="18" spans="2:5" x14ac:dyDescent="0.35">
      <c r="C18" s="9" t="s">
        <v>16</v>
      </c>
    </row>
    <row r="20" spans="2:5" x14ac:dyDescent="0.35">
      <c r="B20" s="28" t="s">
        <v>22</v>
      </c>
      <c r="C20" s="29"/>
      <c r="D20" s="28">
        <f>SUMIF(F3:F11,"&gt;20,000")</f>
        <v>44250</v>
      </c>
      <c r="E20" s="30" t="s">
        <v>23</v>
      </c>
    </row>
    <row r="21" spans="2:5" x14ac:dyDescent="0.35">
      <c r="B21" s="28"/>
      <c r="C21" s="29"/>
      <c r="D21" s="28"/>
    </row>
    <row r="22" spans="2:5" x14ac:dyDescent="0.35">
      <c r="B22" s="28"/>
      <c r="C22" s="29"/>
      <c r="D22" s="28"/>
    </row>
    <row r="23" spans="2:5" x14ac:dyDescent="0.35">
      <c r="B23" s="28"/>
      <c r="C23" s="29"/>
      <c r="D23" s="28"/>
    </row>
    <row r="24" spans="2:5" x14ac:dyDescent="0.35">
      <c r="B24" s="28"/>
      <c r="C24" s="29"/>
      <c r="D24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57F5-AC4D-484A-8D10-042B1165A85C}">
  <dimension ref="A1:J19"/>
  <sheetViews>
    <sheetView workbookViewId="0">
      <selection activeCell="M10" sqref="M10"/>
    </sheetView>
  </sheetViews>
  <sheetFormatPr defaultRowHeight="14.5" x14ac:dyDescent="0.35"/>
  <cols>
    <col min="2" max="2" width="9.90625" customWidth="1"/>
    <col min="3" max="3" width="12.54296875" customWidth="1"/>
    <col min="4" max="4" width="14.26953125" customWidth="1"/>
    <col min="5" max="5" width="11" bestFit="1" customWidth="1"/>
    <col min="6" max="6" width="13.6328125" customWidth="1"/>
    <col min="10" max="10" width="10.36328125" customWidth="1"/>
  </cols>
  <sheetData>
    <row r="1" spans="1:10" ht="18.5" x14ac:dyDescent="0.45">
      <c r="A1" s="39" t="s">
        <v>5</v>
      </c>
      <c r="B1" s="39" t="s">
        <v>6</v>
      </c>
      <c r="C1" s="40" t="s">
        <v>19</v>
      </c>
      <c r="D1" s="40" t="s">
        <v>8</v>
      </c>
      <c r="F1" s="42" t="s">
        <v>44</v>
      </c>
      <c r="G1" s="42"/>
      <c r="H1" s="42"/>
      <c r="I1" s="42"/>
    </row>
    <row r="2" spans="1:10" x14ac:dyDescent="0.35">
      <c r="A2" s="39" t="s">
        <v>10</v>
      </c>
      <c r="B2" s="41" t="s">
        <v>11</v>
      </c>
      <c r="C2" s="39">
        <v>150</v>
      </c>
      <c r="D2" s="39">
        <v>59</v>
      </c>
      <c r="F2" s="38" t="s">
        <v>42</v>
      </c>
    </row>
    <row r="3" spans="1:10" x14ac:dyDescent="0.35">
      <c r="A3" s="39" t="s">
        <v>10</v>
      </c>
      <c r="B3" s="41" t="s">
        <v>13</v>
      </c>
      <c r="C3" s="39">
        <v>250</v>
      </c>
      <c r="D3" s="39">
        <v>59</v>
      </c>
      <c r="F3" s="44" t="s">
        <v>6</v>
      </c>
      <c r="G3" s="45" t="s">
        <v>5</v>
      </c>
      <c r="H3" s="45"/>
      <c r="I3" s="45"/>
      <c r="J3" s="44" t="s">
        <v>46</v>
      </c>
    </row>
    <row r="4" spans="1:10" x14ac:dyDescent="0.35">
      <c r="A4" s="39" t="s">
        <v>14</v>
      </c>
      <c r="B4" s="41" t="s">
        <v>12</v>
      </c>
      <c r="C4" s="39">
        <v>250</v>
      </c>
      <c r="D4" s="39">
        <v>39</v>
      </c>
      <c r="F4" s="44"/>
      <c r="G4" s="46" t="s">
        <v>10</v>
      </c>
      <c r="H4" s="46" t="s">
        <v>14</v>
      </c>
      <c r="I4" s="46" t="s">
        <v>15</v>
      </c>
      <c r="J4" s="44"/>
    </row>
    <row r="5" spans="1:10" x14ac:dyDescent="0.35">
      <c r="A5" s="39" t="s">
        <v>14</v>
      </c>
      <c r="B5" s="41" t="s">
        <v>13</v>
      </c>
      <c r="C5" s="39">
        <v>400</v>
      </c>
      <c r="D5" s="39">
        <v>59</v>
      </c>
      <c r="F5" s="47" t="s">
        <v>11</v>
      </c>
      <c r="G5" s="48">
        <f>SUMIFS(C2:C19,B2:B19,"หอมสุวรรณ",A2:A19,"A")</f>
        <v>410</v>
      </c>
      <c r="H5" s="48"/>
      <c r="I5" s="48"/>
      <c r="J5" s="48"/>
    </row>
    <row r="6" spans="1:10" x14ac:dyDescent="0.35">
      <c r="A6" s="39" t="s">
        <v>15</v>
      </c>
      <c r="B6" s="41" t="s">
        <v>12</v>
      </c>
      <c r="C6" s="39">
        <v>200</v>
      </c>
      <c r="D6" s="39">
        <v>39</v>
      </c>
      <c r="F6" s="47" t="s">
        <v>13</v>
      </c>
      <c r="G6" s="48"/>
      <c r="H6" s="48"/>
      <c r="I6" s="48"/>
      <c r="J6" s="48"/>
    </row>
    <row r="7" spans="1:10" x14ac:dyDescent="0.35">
      <c r="A7" s="39" t="s">
        <v>15</v>
      </c>
      <c r="B7" s="41" t="s">
        <v>13</v>
      </c>
      <c r="C7" s="39">
        <v>150</v>
      </c>
      <c r="D7" s="39">
        <v>59</v>
      </c>
      <c r="F7" s="47" t="s">
        <v>12</v>
      </c>
      <c r="G7" s="48"/>
      <c r="H7" s="48"/>
      <c r="I7" s="48"/>
      <c r="J7" s="48"/>
    </row>
    <row r="8" spans="1:10" x14ac:dyDescent="0.35">
      <c r="A8" s="39" t="s">
        <v>10</v>
      </c>
      <c r="B8" s="41" t="s">
        <v>12</v>
      </c>
      <c r="C8" s="39">
        <v>300</v>
      </c>
      <c r="D8" s="39">
        <v>39</v>
      </c>
      <c r="F8" s="41"/>
    </row>
    <row r="9" spans="1:10" ht="18.5" x14ac:dyDescent="0.45">
      <c r="A9" s="39" t="s">
        <v>14</v>
      </c>
      <c r="B9" s="41" t="s">
        <v>11</v>
      </c>
      <c r="C9" s="39">
        <v>200</v>
      </c>
      <c r="D9" s="39">
        <v>59</v>
      </c>
      <c r="F9" s="43" t="s">
        <v>43</v>
      </c>
      <c r="G9" s="43"/>
      <c r="H9" s="43"/>
      <c r="I9" s="43"/>
    </row>
    <row r="10" spans="1:10" x14ac:dyDescent="0.35">
      <c r="A10" s="39" t="s">
        <v>15</v>
      </c>
      <c r="B10" s="41" t="s">
        <v>11</v>
      </c>
      <c r="C10" s="39">
        <v>350</v>
      </c>
      <c r="D10" s="39">
        <v>59</v>
      </c>
      <c r="F10" s="38" t="s">
        <v>45</v>
      </c>
    </row>
    <row r="11" spans="1:10" x14ac:dyDescent="0.35">
      <c r="A11" s="39" t="s">
        <v>10</v>
      </c>
      <c r="B11" s="41" t="s">
        <v>11</v>
      </c>
      <c r="C11" s="39">
        <v>260</v>
      </c>
      <c r="D11" s="39">
        <v>59</v>
      </c>
      <c r="F11" s="44" t="s">
        <v>6</v>
      </c>
      <c r="G11" s="45" t="s">
        <v>5</v>
      </c>
      <c r="H11" s="45"/>
      <c r="I11" s="45"/>
      <c r="J11" s="44" t="s">
        <v>46</v>
      </c>
    </row>
    <row r="12" spans="1:10" x14ac:dyDescent="0.35">
      <c r="A12" s="39" t="s">
        <v>10</v>
      </c>
      <c r="B12" s="41" t="s">
        <v>13</v>
      </c>
      <c r="C12" s="39">
        <v>120</v>
      </c>
      <c r="D12" s="39">
        <v>59</v>
      </c>
      <c r="F12" s="44"/>
      <c r="G12" s="46" t="s">
        <v>10</v>
      </c>
      <c r="H12" s="46" t="s">
        <v>14</v>
      </c>
      <c r="I12" s="46" t="s">
        <v>15</v>
      </c>
      <c r="J12" s="44"/>
    </row>
    <row r="13" spans="1:10" x14ac:dyDescent="0.35">
      <c r="A13" s="39" t="s">
        <v>14</v>
      </c>
      <c r="B13" s="41" t="s">
        <v>12</v>
      </c>
      <c r="C13" s="39">
        <v>150</v>
      </c>
      <c r="D13" s="39">
        <v>39</v>
      </c>
      <c r="F13" s="47" t="s">
        <v>11</v>
      </c>
      <c r="G13" s="48">
        <f>AVERAGEIFS(C2:C19,B2:B19,"หอมสุวรรณ",A2:A19,"A")</f>
        <v>205</v>
      </c>
      <c r="H13" s="48"/>
      <c r="I13" s="48"/>
      <c r="J13" s="48"/>
    </row>
    <row r="14" spans="1:10" x14ac:dyDescent="0.35">
      <c r="A14" s="39" t="s">
        <v>14</v>
      </c>
      <c r="B14" s="41" t="s">
        <v>13</v>
      </c>
      <c r="C14" s="39">
        <v>180</v>
      </c>
      <c r="D14" s="39">
        <v>59</v>
      </c>
      <c r="F14" s="47" t="s">
        <v>13</v>
      </c>
      <c r="G14" s="48"/>
      <c r="H14" s="48"/>
      <c r="I14" s="48"/>
      <c r="J14" s="48"/>
    </row>
    <row r="15" spans="1:10" x14ac:dyDescent="0.35">
      <c r="A15" s="39" t="s">
        <v>15</v>
      </c>
      <c r="B15" s="41" t="s">
        <v>12</v>
      </c>
      <c r="C15" s="39">
        <v>230</v>
      </c>
      <c r="D15" s="39">
        <v>39</v>
      </c>
      <c r="F15" s="47" t="s">
        <v>12</v>
      </c>
      <c r="G15" s="48"/>
      <c r="H15" s="48"/>
      <c r="I15" s="48"/>
      <c r="J15" s="48"/>
    </row>
    <row r="16" spans="1:10" x14ac:dyDescent="0.35">
      <c r="A16" s="39" t="s">
        <v>15</v>
      </c>
      <c r="B16" s="41" t="s">
        <v>13</v>
      </c>
      <c r="C16" s="39">
        <v>350</v>
      </c>
      <c r="D16" s="39">
        <v>59</v>
      </c>
    </row>
    <row r="17" spans="1:4" x14ac:dyDescent="0.35">
      <c r="A17" s="39" t="s">
        <v>10</v>
      </c>
      <c r="B17" s="41" t="s">
        <v>12</v>
      </c>
      <c r="C17" s="39">
        <v>400</v>
      </c>
      <c r="D17" s="39">
        <v>39</v>
      </c>
    </row>
    <row r="18" spans="1:4" x14ac:dyDescent="0.35">
      <c r="A18" s="39" t="s">
        <v>14</v>
      </c>
      <c r="B18" s="41" t="s">
        <v>11</v>
      </c>
      <c r="C18" s="39">
        <v>260</v>
      </c>
      <c r="D18" s="39">
        <v>59</v>
      </c>
    </row>
    <row r="19" spans="1:4" x14ac:dyDescent="0.35">
      <c r="A19" s="39" t="s">
        <v>15</v>
      </c>
      <c r="B19" s="41" t="s">
        <v>11</v>
      </c>
      <c r="C19" s="39">
        <v>200</v>
      </c>
      <c r="D19" s="39">
        <v>59</v>
      </c>
    </row>
  </sheetData>
  <mergeCells count="8">
    <mergeCell ref="J11:J12"/>
    <mergeCell ref="J3:J4"/>
    <mergeCell ref="G3:I3"/>
    <mergeCell ref="F3:F4"/>
    <mergeCell ref="F11:F12"/>
    <mergeCell ref="G11:I11"/>
    <mergeCell ref="F9:I9"/>
    <mergeCell ref="F1:I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873D-6569-41E0-A36E-C3AB598433D3}">
  <dimension ref="A1:G16"/>
  <sheetViews>
    <sheetView zoomScale="130" zoomScaleNormal="130" workbookViewId="0">
      <selection activeCell="B2" sqref="B2:B14"/>
    </sheetView>
  </sheetViews>
  <sheetFormatPr defaultRowHeight="14.5" x14ac:dyDescent="0.35"/>
  <cols>
    <col min="1" max="1" width="13.90625" customWidth="1"/>
    <col min="2" max="2" width="13.54296875" customWidth="1"/>
    <col min="3" max="3" width="18.36328125" customWidth="1"/>
    <col min="5" max="5" width="11.54296875" customWidth="1"/>
    <col min="6" max="6" width="12.26953125" customWidth="1"/>
  </cols>
  <sheetData>
    <row r="1" spans="1:7" ht="26.5" thickBot="1" x14ac:dyDescent="0.65">
      <c r="A1" s="31" t="s">
        <v>24</v>
      </c>
      <c r="B1" s="31"/>
      <c r="C1" s="31"/>
      <c r="D1" s="31"/>
    </row>
    <row r="2" spans="1:7" ht="15" thickBot="1" x14ac:dyDescent="0.4">
      <c r="A2" s="5" t="s">
        <v>6</v>
      </c>
      <c r="B2" s="6" t="s">
        <v>7</v>
      </c>
      <c r="C2" s="6" t="s">
        <v>8</v>
      </c>
      <c r="E2" s="53" t="s">
        <v>6</v>
      </c>
      <c r="F2" s="53" t="s">
        <v>17</v>
      </c>
    </row>
    <row r="3" spans="1:7" x14ac:dyDescent="0.35">
      <c r="A3" s="34" t="s">
        <v>11</v>
      </c>
      <c r="B3" s="1">
        <v>150</v>
      </c>
      <c r="C3" s="1">
        <v>59</v>
      </c>
      <c r="E3" s="9" t="s">
        <v>11</v>
      </c>
      <c r="F3" s="51" cm="1">
        <f t="array" ref="F3">SUMPRODUCT((A3:A14="หอมสุวรรณ")*B3:B14,C3:C14)</f>
        <v>63425</v>
      </c>
      <c r="G3" t="s">
        <v>47</v>
      </c>
    </row>
    <row r="4" spans="1:7" x14ac:dyDescent="0.35">
      <c r="A4" s="34" t="s">
        <v>12</v>
      </c>
      <c r="B4" s="1">
        <v>300</v>
      </c>
      <c r="C4" s="1">
        <v>39</v>
      </c>
      <c r="E4" s="9" t="s">
        <v>12</v>
      </c>
      <c r="F4" s="51"/>
    </row>
    <row r="5" spans="1:7" x14ac:dyDescent="0.35">
      <c r="A5" s="34" t="s">
        <v>13</v>
      </c>
      <c r="B5" s="1">
        <v>250</v>
      </c>
      <c r="C5" s="1">
        <v>59</v>
      </c>
      <c r="E5" s="9" t="s">
        <v>13</v>
      </c>
      <c r="F5" s="51"/>
    </row>
    <row r="6" spans="1:7" x14ac:dyDescent="0.35">
      <c r="A6" s="34" t="s">
        <v>11</v>
      </c>
      <c r="B6" s="1">
        <v>200</v>
      </c>
      <c r="C6" s="1">
        <v>59</v>
      </c>
      <c r="E6" s="9" t="s">
        <v>16</v>
      </c>
      <c r="F6" s="52"/>
    </row>
    <row r="7" spans="1:7" x14ac:dyDescent="0.35">
      <c r="A7" s="34" t="s">
        <v>12</v>
      </c>
      <c r="B7" s="1">
        <v>250</v>
      </c>
      <c r="C7" s="1">
        <v>39</v>
      </c>
    </row>
    <row r="8" spans="1:7" x14ac:dyDescent="0.35">
      <c r="A8" s="34" t="s">
        <v>13</v>
      </c>
      <c r="B8" s="1">
        <v>400</v>
      </c>
      <c r="C8" s="1">
        <v>59</v>
      </c>
    </row>
    <row r="9" spans="1:7" x14ac:dyDescent="0.35">
      <c r="A9" s="34" t="s">
        <v>11</v>
      </c>
      <c r="B9" s="1">
        <v>350</v>
      </c>
      <c r="C9" s="1">
        <v>59</v>
      </c>
    </row>
    <row r="10" spans="1:7" x14ac:dyDescent="0.35">
      <c r="A10" s="34" t="s">
        <v>12</v>
      </c>
      <c r="B10" s="1">
        <v>200</v>
      </c>
      <c r="C10" s="1">
        <v>39</v>
      </c>
    </row>
    <row r="11" spans="1:7" x14ac:dyDescent="0.35">
      <c r="A11" s="34" t="s">
        <v>13</v>
      </c>
      <c r="B11" s="1">
        <v>150</v>
      </c>
      <c r="C11" s="1">
        <v>59</v>
      </c>
    </row>
    <row r="12" spans="1:7" x14ac:dyDescent="0.35">
      <c r="A12" s="34" t="s">
        <v>11</v>
      </c>
      <c r="B12" s="1">
        <v>375</v>
      </c>
      <c r="C12" s="1">
        <v>59</v>
      </c>
    </row>
    <row r="13" spans="1:7" x14ac:dyDescent="0.35">
      <c r="A13" s="34" t="s">
        <v>12</v>
      </c>
      <c r="B13" s="1">
        <v>259</v>
      </c>
      <c r="C13" s="1">
        <v>39</v>
      </c>
    </row>
    <row r="14" spans="1:7" ht="15" thickBot="1" x14ac:dyDescent="0.4">
      <c r="A14" s="35" t="s">
        <v>13</v>
      </c>
      <c r="B14" s="7">
        <v>150</v>
      </c>
      <c r="C14" s="7">
        <v>59</v>
      </c>
    </row>
    <row r="15" spans="1:7" x14ac:dyDescent="0.35">
      <c r="A15" s="32" t="s">
        <v>16</v>
      </c>
      <c r="B15" s="33"/>
      <c r="C15" s="33"/>
    </row>
    <row r="16" spans="1:7" x14ac:dyDescent="0.35">
      <c r="A16" s="49" t="s">
        <v>25</v>
      </c>
      <c r="B16" s="50">
        <f>SUMPRODUCT(B3:B14,C3:C14)</f>
        <v>158826</v>
      </c>
      <c r="C16" s="50"/>
    </row>
  </sheetData>
  <mergeCells count="2">
    <mergeCell ref="B16:C16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A21B-B8EA-44A5-A64F-536503CA3B73}">
  <dimension ref="A1:N21"/>
  <sheetViews>
    <sheetView workbookViewId="0">
      <selection activeCell="C4" sqref="C4:C21"/>
    </sheetView>
  </sheetViews>
  <sheetFormatPr defaultRowHeight="14.5" x14ac:dyDescent="0.35"/>
  <cols>
    <col min="1" max="1" width="4" customWidth="1"/>
    <col min="4" max="4" width="10.54296875" customWidth="1"/>
    <col min="5" max="5" width="10.36328125" customWidth="1"/>
    <col min="6" max="6" width="11.453125" bestFit="1" customWidth="1"/>
    <col min="7" max="7" width="11.453125" customWidth="1"/>
    <col min="9" max="9" width="11" customWidth="1"/>
  </cols>
  <sheetData>
    <row r="1" spans="1:14" ht="14.5" customHeight="1" x14ac:dyDescent="0.35">
      <c r="A1" s="56"/>
      <c r="B1" s="54" t="s">
        <v>64</v>
      </c>
      <c r="C1" s="54"/>
      <c r="D1" s="54"/>
    </row>
    <row r="2" spans="1:14" ht="14.5" customHeight="1" x14ac:dyDescent="0.35">
      <c r="A2" s="56"/>
      <c r="B2" s="55"/>
      <c r="C2" s="55"/>
      <c r="D2" s="55"/>
    </row>
    <row r="3" spans="1:14" ht="15.5" x14ac:dyDescent="0.35">
      <c r="B3" s="9" t="s">
        <v>48</v>
      </c>
      <c r="C3" s="9" t="s">
        <v>49</v>
      </c>
      <c r="D3" s="9" t="s">
        <v>51</v>
      </c>
      <c r="F3" s="57" t="s">
        <v>50</v>
      </c>
      <c r="G3" s="62">
        <v>0</v>
      </c>
      <c r="H3" s="63">
        <v>60</v>
      </c>
      <c r="I3" s="63">
        <v>70</v>
      </c>
      <c r="J3" s="63">
        <v>80</v>
      </c>
      <c r="K3" s="29"/>
      <c r="L3" s="29"/>
      <c r="M3" s="29"/>
      <c r="N3" s="29"/>
    </row>
    <row r="4" spans="1:14" ht="15.5" x14ac:dyDescent="0.35">
      <c r="B4" s="9">
        <v>1</v>
      </c>
      <c r="C4" s="9">
        <v>88</v>
      </c>
      <c r="D4" s="9" t="str" cm="1">
        <f t="array" ref="D4">_xlfn.IFS(C4&gt;79.5,"Very good",C4&gt;69.5,"Good",C4&gt;59.5,"Fair",TRUE,"Poor")</f>
        <v>Very good</v>
      </c>
      <c r="F4" s="57" t="s">
        <v>51</v>
      </c>
      <c r="G4" s="61" t="s">
        <v>68</v>
      </c>
      <c r="H4" s="27" t="s">
        <v>65</v>
      </c>
      <c r="I4" s="27" t="s">
        <v>66</v>
      </c>
      <c r="J4" s="27" t="s">
        <v>67</v>
      </c>
      <c r="K4" s="29"/>
      <c r="L4" s="29"/>
      <c r="M4" s="29"/>
      <c r="N4" s="29"/>
    </row>
    <row r="5" spans="1:14" x14ac:dyDescent="0.35">
      <c r="B5" s="9">
        <v>2</v>
      </c>
      <c r="C5" s="9">
        <v>72</v>
      </c>
      <c r="D5" s="9"/>
    </row>
    <row r="6" spans="1:14" x14ac:dyDescent="0.35">
      <c r="B6" s="9">
        <v>3</v>
      </c>
      <c r="C6" s="9">
        <v>65</v>
      </c>
      <c r="D6" s="9"/>
      <c r="F6" s="29"/>
      <c r="G6" s="29"/>
      <c r="H6" s="29"/>
      <c r="I6" s="28"/>
      <c r="J6" s="28"/>
      <c r="K6" s="28"/>
    </row>
    <row r="7" spans="1:14" x14ac:dyDescent="0.35">
      <c r="B7" s="9">
        <v>4</v>
      </c>
      <c r="C7" s="9">
        <v>48</v>
      </c>
      <c r="D7" s="9"/>
      <c r="F7" s="29"/>
      <c r="G7" s="29"/>
      <c r="H7" s="29"/>
      <c r="I7" s="28"/>
      <c r="J7" s="28"/>
      <c r="K7" s="28"/>
    </row>
    <row r="8" spans="1:14" x14ac:dyDescent="0.35">
      <c r="B8" s="9">
        <v>5</v>
      </c>
      <c r="C8" s="9">
        <v>55</v>
      </c>
      <c r="D8" s="9"/>
      <c r="F8" s="29"/>
      <c r="G8" s="29"/>
      <c r="H8" s="29"/>
      <c r="I8" s="28"/>
      <c r="J8" s="28"/>
      <c r="K8" s="28"/>
    </row>
    <row r="9" spans="1:14" x14ac:dyDescent="0.35">
      <c r="B9" s="9">
        <v>6</v>
      </c>
      <c r="C9" s="9">
        <v>90</v>
      </c>
      <c r="D9" s="9"/>
      <c r="F9" s="29"/>
      <c r="G9" s="29"/>
      <c r="H9" s="29"/>
      <c r="I9" s="28"/>
      <c r="J9" s="28"/>
      <c r="K9" s="28"/>
    </row>
    <row r="10" spans="1:14" x14ac:dyDescent="0.35">
      <c r="B10" s="9">
        <v>7</v>
      </c>
      <c r="C10" s="9">
        <v>63</v>
      </c>
      <c r="D10" s="9"/>
      <c r="F10" s="29"/>
      <c r="G10" s="29"/>
      <c r="H10" s="29"/>
      <c r="I10" s="28"/>
      <c r="J10" s="28"/>
      <c r="K10" s="28"/>
    </row>
    <row r="11" spans="1:14" x14ac:dyDescent="0.35">
      <c r="B11" s="9">
        <v>8</v>
      </c>
      <c r="C11" s="9">
        <v>70</v>
      </c>
      <c r="D11" s="9"/>
      <c r="F11" s="29"/>
      <c r="G11" s="29"/>
      <c r="H11" s="29"/>
      <c r="I11" s="28"/>
      <c r="J11" s="28"/>
      <c r="K11" s="28"/>
    </row>
    <row r="12" spans="1:14" x14ac:dyDescent="0.35">
      <c r="B12" s="9">
        <v>9</v>
      </c>
      <c r="C12" s="9">
        <v>67</v>
      </c>
      <c r="D12" s="9"/>
      <c r="F12" s="28"/>
      <c r="G12" s="28"/>
      <c r="H12" s="28"/>
      <c r="I12" s="28"/>
      <c r="J12" s="28"/>
      <c r="K12" s="28"/>
    </row>
    <row r="13" spans="1:14" x14ac:dyDescent="0.35">
      <c r="B13" s="9">
        <v>10</v>
      </c>
      <c r="C13" s="9">
        <v>78</v>
      </c>
      <c r="D13" s="9"/>
      <c r="F13" s="28"/>
      <c r="G13" s="28"/>
      <c r="H13" s="28"/>
      <c r="I13" s="28"/>
      <c r="J13" s="28"/>
      <c r="K13" s="28"/>
      <c r="L13" s="28"/>
      <c r="M13" s="28"/>
      <c r="N13" s="28"/>
    </row>
    <row r="14" spans="1:14" x14ac:dyDescent="0.35">
      <c r="B14" s="9">
        <v>11</v>
      </c>
      <c r="C14" s="9">
        <v>73</v>
      </c>
      <c r="D14" s="9"/>
      <c r="F14" s="28"/>
      <c r="G14" s="28"/>
      <c r="H14" s="28"/>
      <c r="I14" s="28"/>
      <c r="J14" s="28"/>
      <c r="K14" s="29"/>
      <c r="L14" s="28"/>
      <c r="M14" s="28"/>
      <c r="N14" s="28"/>
    </row>
    <row r="15" spans="1:14" x14ac:dyDescent="0.35">
      <c r="B15" s="9">
        <v>12</v>
      </c>
      <c r="C15" s="9">
        <v>58</v>
      </c>
      <c r="D15" s="9"/>
      <c r="F15" s="28"/>
      <c r="G15" s="28"/>
      <c r="H15" s="28"/>
      <c r="I15" s="28"/>
      <c r="J15" s="28"/>
      <c r="K15" s="29"/>
      <c r="L15" s="28"/>
      <c r="M15" s="28"/>
      <c r="N15" s="28"/>
    </row>
    <row r="16" spans="1:14" x14ac:dyDescent="0.35">
      <c r="B16" s="9">
        <v>13</v>
      </c>
      <c r="C16" s="9">
        <v>53</v>
      </c>
      <c r="D16" s="9"/>
      <c r="F16" s="28"/>
      <c r="G16" s="28"/>
      <c r="H16" s="28"/>
      <c r="I16" s="28"/>
      <c r="J16" s="28"/>
      <c r="K16" s="29"/>
      <c r="L16" s="28"/>
      <c r="M16" s="28"/>
      <c r="N16" s="28"/>
    </row>
    <row r="17" spans="2:14" x14ac:dyDescent="0.35">
      <c r="B17" s="9">
        <v>14</v>
      </c>
      <c r="C17" s="9">
        <v>59</v>
      </c>
      <c r="D17" s="9"/>
      <c r="F17" s="28"/>
      <c r="G17" s="28"/>
      <c r="H17" s="28"/>
      <c r="I17" s="28"/>
      <c r="J17" s="28"/>
      <c r="K17" s="28"/>
      <c r="L17" s="28"/>
      <c r="M17" s="28"/>
      <c r="N17" s="28"/>
    </row>
    <row r="18" spans="2:14" x14ac:dyDescent="0.35">
      <c r="B18" s="9">
        <v>15</v>
      </c>
      <c r="C18" s="9">
        <v>64</v>
      </c>
      <c r="D18" s="9"/>
    </row>
    <row r="19" spans="2:14" x14ac:dyDescent="0.35">
      <c r="B19" s="9">
        <v>16</v>
      </c>
      <c r="C19" s="9">
        <v>74</v>
      </c>
      <c r="D19" s="9"/>
    </row>
    <row r="20" spans="2:14" x14ac:dyDescent="0.35">
      <c r="B20" s="9">
        <v>17</v>
      </c>
      <c r="C20" s="9">
        <v>79</v>
      </c>
      <c r="D20" s="9"/>
    </row>
    <row r="21" spans="2:14" x14ac:dyDescent="0.35">
      <c r="B21" s="9">
        <v>18</v>
      </c>
      <c r="C21" s="9">
        <v>76</v>
      </c>
      <c r="D21" s="9"/>
    </row>
  </sheetData>
  <mergeCells count="1">
    <mergeCell ref="B1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24CF-CAE2-4FA3-B24E-255066D94CE4}">
  <dimension ref="A1:N21"/>
  <sheetViews>
    <sheetView workbookViewId="0">
      <selection activeCell="H24" sqref="H24"/>
    </sheetView>
  </sheetViews>
  <sheetFormatPr defaultRowHeight="14.5" x14ac:dyDescent="0.35"/>
  <cols>
    <col min="1" max="1" width="4" customWidth="1"/>
    <col min="4" max="4" width="10.54296875" customWidth="1"/>
    <col min="5" max="5" width="10.36328125" customWidth="1"/>
    <col min="6" max="6" width="11.453125" bestFit="1" customWidth="1"/>
    <col min="8" max="8" width="11" customWidth="1"/>
  </cols>
  <sheetData>
    <row r="1" spans="1:10" ht="14.5" customHeight="1" x14ac:dyDescent="0.35">
      <c r="A1" s="56"/>
      <c r="B1" s="54" t="s">
        <v>57</v>
      </c>
      <c r="C1" s="54"/>
      <c r="D1" s="54"/>
    </row>
    <row r="2" spans="1:10" ht="14.5" customHeight="1" x14ac:dyDescent="0.35">
      <c r="A2" s="56"/>
      <c r="B2" s="55"/>
      <c r="C2" s="55"/>
      <c r="D2" s="55"/>
    </row>
    <row r="3" spans="1:10" ht="15.5" x14ac:dyDescent="0.35">
      <c r="B3" s="9" t="s">
        <v>48</v>
      </c>
      <c r="C3" s="9" t="s">
        <v>49</v>
      </c>
      <c r="D3" s="9" t="s">
        <v>51</v>
      </c>
      <c r="F3" s="57" t="s">
        <v>50</v>
      </c>
      <c r="G3" s="57" t="s">
        <v>51</v>
      </c>
      <c r="H3" s="58" t="s">
        <v>58</v>
      </c>
    </row>
    <row r="4" spans="1:10" x14ac:dyDescent="0.35">
      <c r="B4" s="9">
        <v>1</v>
      </c>
      <c r="C4" s="9">
        <v>88</v>
      </c>
      <c r="D4" s="9" t="str">
        <f>VLOOKUP(C4,$F$3:$G$11,2)</f>
        <v>A</v>
      </c>
      <c r="F4" s="27">
        <v>0</v>
      </c>
      <c r="G4" s="27" t="s">
        <v>52</v>
      </c>
      <c r="H4" s="48">
        <f>COUNTIF(D4:D21,G4)</f>
        <v>0</v>
      </c>
    </row>
    <row r="5" spans="1:10" x14ac:dyDescent="0.35">
      <c r="B5" s="9">
        <v>2</v>
      </c>
      <c r="C5" s="9">
        <v>72</v>
      </c>
      <c r="D5" s="9"/>
      <c r="F5" s="27">
        <v>50</v>
      </c>
      <c r="G5" s="27" t="s">
        <v>53</v>
      </c>
      <c r="H5" s="48"/>
    </row>
    <row r="6" spans="1:10" x14ac:dyDescent="0.35">
      <c r="B6" s="9">
        <v>3</v>
      </c>
      <c r="C6" s="9">
        <v>65</v>
      </c>
      <c r="D6" s="9"/>
      <c r="F6" s="27">
        <v>55</v>
      </c>
      <c r="G6" s="27" t="s">
        <v>54</v>
      </c>
      <c r="H6" s="48"/>
    </row>
    <row r="7" spans="1:10" x14ac:dyDescent="0.35">
      <c r="B7" s="9">
        <v>4</v>
      </c>
      <c r="C7" s="9">
        <v>48</v>
      </c>
      <c r="D7" s="9"/>
      <c r="F7" s="27">
        <v>60</v>
      </c>
      <c r="G7" s="27" t="s">
        <v>15</v>
      </c>
      <c r="H7" s="48"/>
    </row>
    <row r="8" spans="1:10" x14ac:dyDescent="0.35">
      <c r="B8" s="9">
        <v>5</v>
      </c>
      <c r="C8" s="9">
        <v>55</v>
      </c>
      <c r="D8" s="9"/>
      <c r="F8" s="27">
        <v>65</v>
      </c>
      <c r="G8" s="27" t="s">
        <v>55</v>
      </c>
      <c r="H8" s="48"/>
    </row>
    <row r="9" spans="1:10" x14ac:dyDescent="0.35">
      <c r="B9" s="9">
        <v>6</v>
      </c>
      <c r="C9" s="9">
        <v>90</v>
      </c>
      <c r="D9" s="9"/>
      <c r="F9" s="27">
        <v>70</v>
      </c>
      <c r="G9" s="27" t="s">
        <v>14</v>
      </c>
      <c r="H9" s="48"/>
    </row>
    <row r="10" spans="1:10" x14ac:dyDescent="0.35">
      <c r="B10" s="9">
        <v>7</v>
      </c>
      <c r="C10" s="9">
        <v>63</v>
      </c>
      <c r="D10" s="9"/>
      <c r="F10" s="27">
        <v>75</v>
      </c>
      <c r="G10" s="27" t="s">
        <v>56</v>
      </c>
      <c r="H10" s="48"/>
    </row>
    <row r="11" spans="1:10" x14ac:dyDescent="0.35">
      <c r="B11" s="9">
        <v>8</v>
      </c>
      <c r="C11" s="9">
        <v>72</v>
      </c>
      <c r="D11" s="9"/>
      <c r="F11" s="27">
        <v>80</v>
      </c>
      <c r="G11" s="27" t="s">
        <v>10</v>
      </c>
      <c r="H11" s="48"/>
    </row>
    <row r="12" spans="1:10" x14ac:dyDescent="0.35">
      <c r="B12" s="9">
        <v>9</v>
      </c>
      <c r="C12" s="9">
        <v>67</v>
      </c>
      <c r="D12" s="9"/>
    </row>
    <row r="13" spans="1:10" x14ac:dyDescent="0.35">
      <c r="B13" s="9">
        <v>10</v>
      </c>
      <c r="C13" s="9">
        <v>78</v>
      </c>
      <c r="D13" s="9"/>
    </row>
    <row r="14" spans="1:10" x14ac:dyDescent="0.35">
      <c r="B14" s="9">
        <v>11</v>
      </c>
      <c r="C14" s="9">
        <v>73</v>
      </c>
      <c r="D14" s="9"/>
      <c r="F14" t="s">
        <v>59</v>
      </c>
      <c r="J14" s="59" t="s">
        <v>61</v>
      </c>
    </row>
    <row r="15" spans="1:10" x14ac:dyDescent="0.35">
      <c r="B15" s="9">
        <v>12</v>
      </c>
      <c r="C15" s="9">
        <v>58</v>
      </c>
      <c r="D15" s="9"/>
      <c r="J15" s="1"/>
    </row>
    <row r="16" spans="1:10" x14ac:dyDescent="0.35">
      <c r="B16" s="9">
        <v>13</v>
      </c>
      <c r="C16" s="9">
        <v>53</v>
      </c>
      <c r="D16" s="9"/>
      <c r="F16" t="s">
        <v>60</v>
      </c>
      <c r="J16" s="58" t="s">
        <v>62</v>
      </c>
    </row>
    <row r="17" spans="2:14" x14ac:dyDescent="0.35">
      <c r="B17" s="9">
        <v>14</v>
      </c>
      <c r="C17" s="9">
        <v>59</v>
      </c>
      <c r="D17" s="9"/>
    </row>
    <row r="18" spans="2:14" x14ac:dyDescent="0.35">
      <c r="B18" s="9">
        <v>15</v>
      </c>
      <c r="C18" s="9">
        <v>64</v>
      </c>
      <c r="D18" s="9"/>
    </row>
    <row r="19" spans="2:14" ht="15.5" x14ac:dyDescent="0.35">
      <c r="B19" s="9">
        <v>16</v>
      </c>
      <c r="C19" s="9">
        <v>74</v>
      </c>
      <c r="D19" s="9"/>
      <c r="F19" s="57" t="s">
        <v>50</v>
      </c>
      <c r="G19" s="27">
        <v>0</v>
      </c>
      <c r="H19" s="27">
        <v>50</v>
      </c>
      <c r="I19" s="27">
        <v>55</v>
      </c>
      <c r="J19" s="27">
        <v>60</v>
      </c>
      <c r="K19" s="27">
        <v>65</v>
      </c>
      <c r="L19" s="27">
        <v>70</v>
      </c>
      <c r="M19" s="27">
        <v>75</v>
      </c>
      <c r="N19" s="27">
        <v>80</v>
      </c>
    </row>
    <row r="20" spans="2:14" ht="15.5" x14ac:dyDescent="0.35">
      <c r="B20" s="9">
        <v>17</v>
      </c>
      <c r="C20" s="9">
        <v>79</v>
      </c>
      <c r="D20" s="9"/>
      <c r="F20" s="57" t="s">
        <v>51</v>
      </c>
      <c r="G20" s="27" t="s">
        <v>52</v>
      </c>
      <c r="H20" s="27" t="s">
        <v>53</v>
      </c>
      <c r="I20" s="27" t="s">
        <v>54</v>
      </c>
      <c r="J20" s="27" t="s">
        <v>15</v>
      </c>
      <c r="K20" s="27" t="s">
        <v>55</v>
      </c>
      <c r="L20" s="27" t="s">
        <v>14</v>
      </c>
      <c r="M20" s="27" t="s">
        <v>56</v>
      </c>
      <c r="N20" s="27" t="s">
        <v>10</v>
      </c>
    </row>
    <row r="21" spans="2:14" x14ac:dyDescent="0.35">
      <c r="B21" s="9">
        <v>18</v>
      </c>
      <c r="C21" s="9">
        <v>76</v>
      </c>
      <c r="D21" s="9"/>
    </row>
  </sheetData>
  <mergeCells count="1">
    <mergeCell ref="B1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5C4A-A109-4AB2-B928-817E3F5CF12B}">
  <dimension ref="B2:J21"/>
  <sheetViews>
    <sheetView workbookViewId="0">
      <selection activeCell="I19" sqref="I19"/>
    </sheetView>
  </sheetViews>
  <sheetFormatPr defaultRowHeight="14.5" x14ac:dyDescent="0.35"/>
  <cols>
    <col min="2" max="2" width="12.26953125" customWidth="1"/>
    <col min="5" max="5" width="12.26953125" customWidth="1"/>
    <col min="9" max="9" width="20.36328125" customWidth="1"/>
  </cols>
  <sheetData>
    <row r="2" spans="2:10" x14ac:dyDescent="0.35">
      <c r="B2" t="s">
        <v>33</v>
      </c>
      <c r="C2" t="s">
        <v>34</v>
      </c>
      <c r="E2" t="s">
        <v>33</v>
      </c>
      <c r="F2" t="s">
        <v>35</v>
      </c>
    </row>
    <row r="3" spans="2:10" x14ac:dyDescent="0.35">
      <c r="B3" t="s">
        <v>30</v>
      </c>
      <c r="C3" t="s">
        <v>31</v>
      </c>
      <c r="E3" t="s">
        <v>32</v>
      </c>
      <c r="F3" t="s">
        <v>31</v>
      </c>
    </row>
    <row r="4" spans="2:10" x14ac:dyDescent="0.35">
      <c r="B4" t="s">
        <v>26</v>
      </c>
      <c r="C4">
        <v>69</v>
      </c>
      <c r="E4" t="s">
        <v>26</v>
      </c>
      <c r="F4">
        <v>69</v>
      </c>
      <c r="I4" t="s">
        <v>36</v>
      </c>
    </row>
    <row r="5" spans="2:10" x14ac:dyDescent="0.35">
      <c r="B5" t="s">
        <v>26</v>
      </c>
      <c r="C5">
        <v>289</v>
      </c>
      <c r="E5" t="s">
        <v>27</v>
      </c>
      <c r="F5">
        <v>1400</v>
      </c>
      <c r="I5" t="s">
        <v>37</v>
      </c>
      <c r="J5" t="s">
        <v>38</v>
      </c>
    </row>
    <row r="6" spans="2:10" x14ac:dyDescent="0.35">
      <c r="B6" t="s">
        <v>27</v>
      </c>
      <c r="C6">
        <v>847.44</v>
      </c>
      <c r="E6" t="s">
        <v>26</v>
      </c>
      <c r="F6">
        <v>198</v>
      </c>
      <c r="I6" t="s">
        <v>26</v>
      </c>
    </row>
    <row r="7" spans="2:10" x14ac:dyDescent="0.35">
      <c r="B7" t="s">
        <v>27</v>
      </c>
      <c r="C7">
        <v>1402</v>
      </c>
      <c r="E7" t="s">
        <v>26</v>
      </c>
      <c r="F7">
        <v>198</v>
      </c>
      <c r="I7" t="s">
        <v>27</v>
      </c>
    </row>
    <row r="8" spans="2:10" x14ac:dyDescent="0.35">
      <c r="B8" t="s">
        <v>28</v>
      </c>
      <c r="C8">
        <v>729.43</v>
      </c>
      <c r="E8" t="s">
        <v>29</v>
      </c>
      <c r="F8">
        <v>850</v>
      </c>
      <c r="I8" t="s">
        <v>29</v>
      </c>
    </row>
    <row r="9" spans="2:10" x14ac:dyDescent="0.35">
      <c r="B9" t="s">
        <v>26</v>
      </c>
      <c r="C9">
        <v>198</v>
      </c>
      <c r="E9" t="s">
        <v>26</v>
      </c>
      <c r="F9">
        <v>198</v>
      </c>
      <c r="I9" t="s">
        <v>16</v>
      </c>
    </row>
    <row r="10" spans="2:10" x14ac:dyDescent="0.35">
      <c r="B10" t="s">
        <v>26</v>
      </c>
      <c r="C10">
        <v>99</v>
      </c>
      <c r="E10" t="s">
        <v>26</v>
      </c>
      <c r="F10">
        <v>349</v>
      </c>
    </row>
    <row r="11" spans="2:10" x14ac:dyDescent="0.35">
      <c r="B11" t="s">
        <v>27</v>
      </c>
      <c r="C11">
        <v>414</v>
      </c>
      <c r="E11" t="s">
        <v>26</v>
      </c>
      <c r="F11">
        <v>69</v>
      </c>
    </row>
    <row r="12" spans="2:10" x14ac:dyDescent="0.35">
      <c r="B12" t="s">
        <v>26</v>
      </c>
      <c r="C12">
        <v>198</v>
      </c>
      <c r="E12" t="s">
        <v>29</v>
      </c>
      <c r="F12">
        <v>3564</v>
      </c>
    </row>
    <row r="13" spans="2:10" x14ac:dyDescent="0.35">
      <c r="B13" t="s">
        <v>26</v>
      </c>
      <c r="C13">
        <v>349</v>
      </c>
      <c r="E13" t="s">
        <v>26</v>
      </c>
      <c r="F13">
        <v>3900</v>
      </c>
    </row>
    <row r="14" spans="2:10" x14ac:dyDescent="0.35">
      <c r="B14" t="s">
        <v>27</v>
      </c>
      <c r="C14">
        <v>1433</v>
      </c>
      <c r="E14" t="s">
        <v>26</v>
      </c>
      <c r="F14">
        <v>69</v>
      </c>
    </row>
    <row r="15" spans="2:10" x14ac:dyDescent="0.35">
      <c r="B15" t="s">
        <v>26</v>
      </c>
      <c r="C15">
        <v>99</v>
      </c>
      <c r="E15" t="s">
        <v>26</v>
      </c>
      <c r="F15">
        <v>99</v>
      </c>
    </row>
    <row r="16" spans="2:10" x14ac:dyDescent="0.35">
      <c r="B16" t="s">
        <v>27</v>
      </c>
      <c r="C16">
        <v>921.25</v>
      </c>
      <c r="E16" t="s">
        <v>26</v>
      </c>
      <c r="F16">
        <v>198</v>
      </c>
    </row>
    <row r="17" spans="2:6" x14ac:dyDescent="0.35">
      <c r="B17" t="s">
        <v>26</v>
      </c>
      <c r="C17">
        <v>198</v>
      </c>
      <c r="E17" t="s">
        <v>27</v>
      </c>
      <c r="F17">
        <v>1688</v>
      </c>
    </row>
    <row r="18" spans="2:6" x14ac:dyDescent="0.35">
      <c r="B18" t="s">
        <v>26</v>
      </c>
      <c r="C18">
        <v>99</v>
      </c>
      <c r="E18" t="s">
        <v>26</v>
      </c>
      <c r="F18">
        <v>99</v>
      </c>
    </row>
    <row r="19" spans="2:6" x14ac:dyDescent="0.35">
      <c r="B19" t="s">
        <v>26</v>
      </c>
      <c r="C19">
        <v>198</v>
      </c>
      <c r="E19" t="s">
        <v>26</v>
      </c>
      <c r="F19">
        <v>297</v>
      </c>
    </row>
    <row r="20" spans="2:6" x14ac:dyDescent="0.35">
      <c r="B20" t="s">
        <v>26</v>
      </c>
      <c r="C20">
        <v>168</v>
      </c>
      <c r="E20" t="s">
        <v>26</v>
      </c>
      <c r="F20">
        <v>347</v>
      </c>
    </row>
    <row r="21" spans="2:6" x14ac:dyDescent="0.35">
      <c r="E21" t="s">
        <v>26</v>
      </c>
      <c r="F21">
        <v>1450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F3CD-6B0F-4A18-A213-4FA583B3D914}">
  <dimension ref="A1:M39"/>
  <sheetViews>
    <sheetView workbookViewId="0">
      <selection activeCell="I40" sqref="I40"/>
    </sheetView>
  </sheetViews>
  <sheetFormatPr defaultRowHeight="14.5" x14ac:dyDescent="0.35"/>
  <cols>
    <col min="2" max="2" width="10.08984375" customWidth="1"/>
    <col min="3" max="3" width="12.26953125" customWidth="1"/>
    <col min="6" max="6" width="12.26953125" customWidth="1"/>
    <col min="10" max="10" width="12.36328125" customWidth="1"/>
    <col min="11" max="11" width="13.36328125" customWidth="1"/>
    <col min="12" max="12" width="8.7265625" style="1"/>
  </cols>
  <sheetData>
    <row r="1" spans="1:13" x14ac:dyDescent="0.35">
      <c r="A1" s="37" t="s">
        <v>33</v>
      </c>
      <c r="B1" s="37"/>
      <c r="C1" s="37"/>
      <c r="D1" s="37"/>
    </row>
    <row r="2" spans="1:13" x14ac:dyDescent="0.35">
      <c r="A2" s="37"/>
      <c r="B2" s="37"/>
      <c r="C2" s="37"/>
      <c r="D2" s="37"/>
    </row>
    <row r="4" spans="1:13" x14ac:dyDescent="0.35">
      <c r="A4" s="38" t="s">
        <v>40</v>
      </c>
      <c r="B4" s="38" t="s">
        <v>39</v>
      </c>
      <c r="C4" s="38" t="s">
        <v>30</v>
      </c>
      <c r="D4" s="38" t="s">
        <v>31</v>
      </c>
      <c r="G4" t="s">
        <v>41</v>
      </c>
    </row>
    <row r="5" spans="1:13" x14ac:dyDescent="0.35">
      <c r="A5" s="1">
        <v>2022</v>
      </c>
      <c r="B5" s="36" t="s">
        <v>34</v>
      </c>
      <c r="C5" t="s">
        <v>26</v>
      </c>
      <c r="D5">
        <v>69</v>
      </c>
      <c r="L5" s="1" t="s">
        <v>72</v>
      </c>
      <c r="M5" t="s">
        <v>75</v>
      </c>
    </row>
    <row r="6" spans="1:13" x14ac:dyDescent="0.35">
      <c r="A6" s="1">
        <v>2022</v>
      </c>
      <c r="B6" s="36" t="s">
        <v>34</v>
      </c>
      <c r="C6" t="s">
        <v>26</v>
      </c>
      <c r="D6">
        <v>289</v>
      </c>
      <c r="G6" s="53"/>
      <c r="H6" s="53" t="s">
        <v>34</v>
      </c>
      <c r="I6" s="53" t="s">
        <v>35</v>
      </c>
      <c r="J6" s="53" t="s">
        <v>63</v>
      </c>
      <c r="L6" s="1" t="s">
        <v>73</v>
      </c>
      <c r="M6" t="s">
        <v>74</v>
      </c>
    </row>
    <row r="7" spans="1:13" x14ac:dyDescent="0.35">
      <c r="A7" s="1">
        <v>2022</v>
      </c>
      <c r="B7" s="36" t="s">
        <v>34</v>
      </c>
      <c r="C7" t="s">
        <v>27</v>
      </c>
      <c r="D7">
        <v>847.44</v>
      </c>
      <c r="G7" s="53" t="s">
        <v>26</v>
      </c>
      <c r="H7" s="60">
        <f>SUMIFS(D5:D39,C5:C39,G7,B5:B39,H6)</f>
        <v>1964</v>
      </c>
      <c r="I7" s="60"/>
      <c r="J7" s="27"/>
      <c r="L7" s="1" t="s">
        <v>71</v>
      </c>
      <c r="M7" t="s">
        <v>70</v>
      </c>
    </row>
    <row r="8" spans="1:13" x14ac:dyDescent="0.35">
      <c r="A8" s="1">
        <v>2022</v>
      </c>
      <c r="B8" s="36" t="s">
        <v>34</v>
      </c>
      <c r="C8" t="s">
        <v>27</v>
      </c>
      <c r="D8">
        <v>1402</v>
      </c>
      <c r="G8" s="53" t="s">
        <v>27</v>
      </c>
      <c r="H8" s="60"/>
      <c r="I8" s="60"/>
      <c r="J8" s="27"/>
    </row>
    <row r="9" spans="1:13" x14ac:dyDescent="0.35">
      <c r="A9" s="1">
        <v>2022</v>
      </c>
      <c r="B9" s="36" t="s">
        <v>34</v>
      </c>
      <c r="C9" t="s">
        <v>28</v>
      </c>
      <c r="D9">
        <v>729.43</v>
      </c>
      <c r="G9" s="53" t="s">
        <v>29</v>
      </c>
      <c r="H9" s="60"/>
      <c r="I9" s="60"/>
      <c r="J9" s="27"/>
    </row>
    <row r="10" spans="1:13" x14ac:dyDescent="0.35">
      <c r="A10" s="1">
        <v>2022</v>
      </c>
      <c r="B10" s="36" t="s">
        <v>34</v>
      </c>
      <c r="C10" t="s">
        <v>26</v>
      </c>
      <c r="D10">
        <v>198</v>
      </c>
      <c r="G10" s="53" t="s">
        <v>69</v>
      </c>
      <c r="H10" s="60"/>
      <c r="I10" s="60"/>
      <c r="J10" s="60"/>
    </row>
    <row r="11" spans="1:13" x14ac:dyDescent="0.35">
      <c r="A11" s="1">
        <v>2022</v>
      </c>
      <c r="B11" s="36" t="s">
        <v>34</v>
      </c>
      <c r="C11" t="s">
        <v>26</v>
      </c>
      <c r="D11">
        <v>99</v>
      </c>
    </row>
    <row r="12" spans="1:13" x14ac:dyDescent="0.35">
      <c r="A12" s="1">
        <v>2022</v>
      </c>
      <c r="B12" s="36" t="s">
        <v>34</v>
      </c>
      <c r="C12" t="s">
        <v>27</v>
      </c>
      <c r="D12">
        <v>414</v>
      </c>
    </row>
    <row r="13" spans="1:13" x14ac:dyDescent="0.35">
      <c r="A13" s="1">
        <v>2022</v>
      </c>
      <c r="B13" s="36" t="s">
        <v>34</v>
      </c>
      <c r="C13" t="s">
        <v>26</v>
      </c>
      <c r="D13">
        <v>198</v>
      </c>
    </row>
    <row r="14" spans="1:13" x14ac:dyDescent="0.35">
      <c r="A14" s="1">
        <v>2022</v>
      </c>
      <c r="B14" s="36" t="s">
        <v>34</v>
      </c>
      <c r="C14" t="s">
        <v>26</v>
      </c>
      <c r="D14">
        <v>349</v>
      </c>
    </row>
    <row r="15" spans="1:13" x14ac:dyDescent="0.35">
      <c r="A15" s="1">
        <v>2022</v>
      </c>
      <c r="B15" s="36" t="s">
        <v>34</v>
      </c>
      <c r="C15" t="s">
        <v>27</v>
      </c>
      <c r="D15">
        <v>1433</v>
      </c>
    </row>
    <row r="16" spans="1:13" x14ac:dyDescent="0.35">
      <c r="A16" s="1">
        <v>2022</v>
      </c>
      <c r="B16" s="36" t="s">
        <v>34</v>
      </c>
      <c r="C16" t="s">
        <v>26</v>
      </c>
      <c r="D16">
        <v>99</v>
      </c>
    </row>
    <row r="17" spans="1:4" x14ac:dyDescent="0.35">
      <c r="A17" s="1">
        <v>2022</v>
      </c>
      <c r="B17" s="36" t="s">
        <v>34</v>
      </c>
      <c r="C17" t="s">
        <v>27</v>
      </c>
      <c r="D17">
        <v>921.25</v>
      </c>
    </row>
    <row r="18" spans="1:4" x14ac:dyDescent="0.35">
      <c r="A18" s="1">
        <v>2022</v>
      </c>
      <c r="B18" s="36" t="s">
        <v>34</v>
      </c>
      <c r="C18" t="s">
        <v>26</v>
      </c>
      <c r="D18">
        <v>198</v>
      </c>
    </row>
    <row r="19" spans="1:4" x14ac:dyDescent="0.35">
      <c r="A19" s="1">
        <v>2022</v>
      </c>
      <c r="B19" s="36" t="s">
        <v>34</v>
      </c>
      <c r="C19" t="s">
        <v>26</v>
      </c>
      <c r="D19">
        <v>99</v>
      </c>
    </row>
    <row r="20" spans="1:4" x14ac:dyDescent="0.35">
      <c r="A20" s="1">
        <v>2022</v>
      </c>
      <c r="B20" s="36" t="s">
        <v>34</v>
      </c>
      <c r="C20" t="s">
        <v>26</v>
      </c>
      <c r="D20">
        <v>198</v>
      </c>
    </row>
    <row r="21" spans="1:4" x14ac:dyDescent="0.35">
      <c r="A21" s="1">
        <v>2022</v>
      </c>
      <c r="B21" s="36" t="s">
        <v>34</v>
      </c>
      <c r="C21" t="s">
        <v>26</v>
      </c>
      <c r="D21">
        <v>168</v>
      </c>
    </row>
    <row r="22" spans="1:4" x14ac:dyDescent="0.35">
      <c r="A22" s="1">
        <v>2022</v>
      </c>
      <c r="B22" s="36" t="s">
        <v>35</v>
      </c>
      <c r="C22" t="s">
        <v>26</v>
      </c>
      <c r="D22">
        <v>69</v>
      </c>
    </row>
    <row r="23" spans="1:4" x14ac:dyDescent="0.35">
      <c r="A23" s="1">
        <v>2022</v>
      </c>
      <c r="B23" s="36" t="s">
        <v>35</v>
      </c>
      <c r="C23" t="s">
        <v>27</v>
      </c>
      <c r="D23">
        <v>1400</v>
      </c>
    </row>
    <row r="24" spans="1:4" x14ac:dyDescent="0.35">
      <c r="A24" s="1">
        <v>2022</v>
      </c>
      <c r="B24" s="36" t="s">
        <v>35</v>
      </c>
      <c r="C24" t="s">
        <v>26</v>
      </c>
      <c r="D24">
        <v>198</v>
      </c>
    </row>
    <row r="25" spans="1:4" x14ac:dyDescent="0.35">
      <c r="A25" s="1">
        <v>2022</v>
      </c>
      <c r="B25" s="36" t="s">
        <v>35</v>
      </c>
      <c r="C25" t="s">
        <v>26</v>
      </c>
      <c r="D25">
        <v>198</v>
      </c>
    </row>
    <row r="26" spans="1:4" x14ac:dyDescent="0.35">
      <c r="A26" s="1">
        <v>2022</v>
      </c>
      <c r="B26" s="36" t="s">
        <v>35</v>
      </c>
      <c r="C26" t="s">
        <v>29</v>
      </c>
      <c r="D26">
        <v>850</v>
      </c>
    </row>
    <row r="27" spans="1:4" x14ac:dyDescent="0.35">
      <c r="A27" s="1">
        <v>2022</v>
      </c>
      <c r="B27" s="36" t="s">
        <v>35</v>
      </c>
      <c r="C27" t="s">
        <v>26</v>
      </c>
      <c r="D27">
        <v>198</v>
      </c>
    </row>
    <row r="28" spans="1:4" x14ac:dyDescent="0.35">
      <c r="A28" s="1">
        <v>2022</v>
      </c>
      <c r="B28" s="36" t="s">
        <v>35</v>
      </c>
      <c r="C28" t="s">
        <v>26</v>
      </c>
      <c r="D28">
        <v>349</v>
      </c>
    </row>
    <row r="29" spans="1:4" x14ac:dyDescent="0.35">
      <c r="A29" s="1">
        <v>2022</v>
      </c>
      <c r="B29" s="36" t="s">
        <v>35</v>
      </c>
      <c r="C29" t="s">
        <v>26</v>
      </c>
      <c r="D29">
        <v>69</v>
      </c>
    </row>
    <row r="30" spans="1:4" x14ac:dyDescent="0.35">
      <c r="A30" s="1">
        <v>2022</v>
      </c>
      <c r="B30" s="36" t="s">
        <v>35</v>
      </c>
      <c r="C30" t="s">
        <v>29</v>
      </c>
      <c r="D30">
        <v>3564</v>
      </c>
    </row>
    <row r="31" spans="1:4" x14ac:dyDescent="0.35">
      <c r="A31" s="1">
        <v>2022</v>
      </c>
      <c r="B31" s="36" t="s">
        <v>35</v>
      </c>
      <c r="C31" t="s">
        <v>26</v>
      </c>
      <c r="D31">
        <v>3900</v>
      </c>
    </row>
    <row r="32" spans="1:4" x14ac:dyDescent="0.35">
      <c r="A32" s="1">
        <v>2022</v>
      </c>
      <c r="B32" s="36" t="s">
        <v>35</v>
      </c>
      <c r="C32" t="s">
        <v>26</v>
      </c>
      <c r="D32">
        <v>69</v>
      </c>
    </row>
    <row r="33" spans="1:4" x14ac:dyDescent="0.35">
      <c r="A33" s="1">
        <v>2022</v>
      </c>
      <c r="B33" s="36" t="s">
        <v>35</v>
      </c>
      <c r="C33" t="s">
        <v>26</v>
      </c>
      <c r="D33">
        <v>99</v>
      </c>
    </row>
    <row r="34" spans="1:4" x14ac:dyDescent="0.35">
      <c r="A34" s="1">
        <v>2022</v>
      </c>
      <c r="B34" s="36" t="s">
        <v>35</v>
      </c>
      <c r="C34" t="s">
        <v>26</v>
      </c>
      <c r="D34">
        <v>198</v>
      </c>
    </row>
    <row r="35" spans="1:4" x14ac:dyDescent="0.35">
      <c r="A35" s="1">
        <v>2022</v>
      </c>
      <c r="B35" s="36" t="s">
        <v>35</v>
      </c>
      <c r="C35" t="s">
        <v>27</v>
      </c>
      <c r="D35">
        <v>1688</v>
      </c>
    </row>
    <row r="36" spans="1:4" x14ac:dyDescent="0.35">
      <c r="A36" s="1">
        <v>2022</v>
      </c>
      <c r="B36" s="36" t="s">
        <v>35</v>
      </c>
      <c r="C36" t="s">
        <v>26</v>
      </c>
      <c r="D36">
        <v>99</v>
      </c>
    </row>
    <row r="37" spans="1:4" x14ac:dyDescent="0.35">
      <c r="A37" s="1">
        <v>2022</v>
      </c>
      <c r="B37" s="36" t="s">
        <v>35</v>
      </c>
      <c r="C37" t="s">
        <v>26</v>
      </c>
      <c r="D37">
        <v>297</v>
      </c>
    </row>
    <row r="38" spans="1:4" x14ac:dyDescent="0.35">
      <c r="A38" s="1">
        <v>2022</v>
      </c>
      <c r="B38" s="36" t="s">
        <v>35</v>
      </c>
      <c r="C38" t="s">
        <v>26</v>
      </c>
      <c r="D38">
        <v>347</v>
      </c>
    </row>
    <row r="39" spans="1:4" x14ac:dyDescent="0.35">
      <c r="A39" s="1">
        <v>2022</v>
      </c>
      <c r="B39" s="36" t="s">
        <v>35</v>
      </c>
      <c r="C39" t="s">
        <v>26</v>
      </c>
      <c r="D39">
        <v>1450</v>
      </c>
    </row>
  </sheetData>
  <mergeCells count="1">
    <mergeCell ref="A1:D2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C74A-1D9D-4BD1-89A7-62B7BA03D520}">
  <dimension ref="A1:K28"/>
  <sheetViews>
    <sheetView workbookViewId="0">
      <selection activeCell="B23" sqref="B23"/>
    </sheetView>
  </sheetViews>
  <sheetFormatPr defaultRowHeight="14.5" x14ac:dyDescent="0.35"/>
  <cols>
    <col min="2" max="2" width="17.1796875" bestFit="1" customWidth="1"/>
    <col min="3" max="3" width="4.08984375" bestFit="1" customWidth="1"/>
    <col min="4" max="5" width="2.81640625" bestFit="1" customWidth="1"/>
    <col min="6" max="6" width="11.81640625" bestFit="1" customWidth="1"/>
    <col min="7" max="7" width="11.54296875" customWidth="1"/>
    <col min="8" max="8" width="12" customWidth="1"/>
  </cols>
  <sheetData>
    <row r="1" spans="1:11" x14ac:dyDescent="0.35">
      <c r="A1" s="26" t="s">
        <v>48</v>
      </c>
      <c r="B1" s="26" t="s">
        <v>85</v>
      </c>
      <c r="C1" s="26" t="s">
        <v>76</v>
      </c>
      <c r="D1" s="26" t="s">
        <v>77</v>
      </c>
      <c r="E1" s="26" t="s">
        <v>78</v>
      </c>
      <c r="F1" s="26" t="s">
        <v>79</v>
      </c>
      <c r="G1" s="26" t="s">
        <v>80</v>
      </c>
      <c r="H1" s="26" t="s">
        <v>86</v>
      </c>
      <c r="I1" s="26" t="s">
        <v>81</v>
      </c>
      <c r="J1" s="26" t="s">
        <v>82</v>
      </c>
      <c r="K1" s="26" t="s">
        <v>83</v>
      </c>
    </row>
    <row r="2" spans="1:11" x14ac:dyDescent="0.35">
      <c r="A2" s="64">
        <v>1</v>
      </c>
      <c r="B2" s="64">
        <v>5</v>
      </c>
      <c r="C2" s="64">
        <v>4</v>
      </c>
      <c r="D2" s="64">
        <v>5</v>
      </c>
      <c r="E2" s="64">
        <v>5</v>
      </c>
      <c r="F2" s="64">
        <v>4</v>
      </c>
      <c r="G2" s="64">
        <v>4</v>
      </c>
      <c r="H2" s="64">
        <v>5</v>
      </c>
      <c r="I2" s="64">
        <v>4</v>
      </c>
      <c r="J2" s="64">
        <v>1</v>
      </c>
      <c r="K2" s="64">
        <v>47</v>
      </c>
    </row>
    <row r="3" spans="1:11" x14ac:dyDescent="0.35">
      <c r="A3" s="64">
        <v>2</v>
      </c>
      <c r="B3" s="64">
        <v>4</v>
      </c>
      <c r="C3" s="64">
        <v>4</v>
      </c>
      <c r="D3" s="64">
        <v>3</v>
      </c>
      <c r="E3" s="64">
        <v>2</v>
      </c>
      <c r="F3" s="64">
        <v>4</v>
      </c>
      <c r="G3" s="64">
        <v>4</v>
      </c>
      <c r="H3" s="64">
        <v>3</v>
      </c>
      <c r="I3" s="64">
        <v>5</v>
      </c>
      <c r="J3" s="64">
        <v>1</v>
      </c>
      <c r="K3" s="64">
        <v>55</v>
      </c>
    </row>
    <row r="4" spans="1:11" x14ac:dyDescent="0.35">
      <c r="A4" s="64">
        <v>3</v>
      </c>
      <c r="B4" s="64">
        <v>4</v>
      </c>
      <c r="C4" s="64">
        <v>4</v>
      </c>
      <c r="D4" s="64">
        <v>5</v>
      </c>
      <c r="E4" s="64">
        <v>3</v>
      </c>
      <c r="F4" s="64">
        <v>4</v>
      </c>
      <c r="G4" s="64">
        <v>5</v>
      </c>
      <c r="H4" s="64">
        <v>5</v>
      </c>
      <c r="I4" s="64">
        <v>3</v>
      </c>
      <c r="J4" s="64">
        <v>0</v>
      </c>
      <c r="K4" s="64">
        <v>51</v>
      </c>
    </row>
    <row r="5" spans="1:11" x14ac:dyDescent="0.35">
      <c r="A5" s="64">
        <v>4</v>
      </c>
      <c r="B5" s="64">
        <v>5</v>
      </c>
      <c r="C5" s="64">
        <v>4</v>
      </c>
      <c r="D5" s="64">
        <v>5</v>
      </c>
      <c r="E5" s="64">
        <v>5</v>
      </c>
      <c r="F5" s="64">
        <v>4</v>
      </c>
      <c r="G5" s="64">
        <v>5</v>
      </c>
      <c r="H5" s="64">
        <v>4</v>
      </c>
      <c r="I5" s="64">
        <v>3</v>
      </c>
      <c r="J5" s="64">
        <v>1</v>
      </c>
      <c r="K5" s="64">
        <v>51</v>
      </c>
    </row>
    <row r="6" spans="1:11" x14ac:dyDescent="0.35">
      <c r="A6" s="64">
        <v>5</v>
      </c>
      <c r="B6" s="64">
        <v>5</v>
      </c>
      <c r="C6" s="64">
        <v>4</v>
      </c>
      <c r="D6" s="64">
        <v>5</v>
      </c>
      <c r="E6" s="64">
        <v>5</v>
      </c>
      <c r="F6" s="64">
        <v>4</v>
      </c>
      <c r="G6" s="64">
        <v>4</v>
      </c>
      <c r="H6" s="64">
        <v>4</v>
      </c>
      <c r="I6" s="64">
        <v>4</v>
      </c>
      <c r="J6" s="64">
        <v>0</v>
      </c>
      <c r="K6" s="64">
        <v>43</v>
      </c>
    </row>
    <row r="7" spans="1:11" x14ac:dyDescent="0.35">
      <c r="A7" s="64">
        <v>6</v>
      </c>
      <c r="B7" s="64">
        <v>4</v>
      </c>
      <c r="C7" s="64">
        <v>3</v>
      </c>
      <c r="D7" s="64">
        <v>5</v>
      </c>
      <c r="E7" s="64">
        <v>4</v>
      </c>
      <c r="F7" s="64">
        <v>3</v>
      </c>
      <c r="G7" s="64">
        <v>4</v>
      </c>
      <c r="H7" s="64">
        <v>4</v>
      </c>
      <c r="I7" s="64">
        <v>3</v>
      </c>
      <c r="J7" s="64">
        <v>0</v>
      </c>
      <c r="K7" s="64">
        <v>60</v>
      </c>
    </row>
    <row r="8" spans="1:11" x14ac:dyDescent="0.35">
      <c r="A8" s="64">
        <v>7</v>
      </c>
      <c r="B8" s="64">
        <v>5</v>
      </c>
      <c r="C8" s="64">
        <v>4</v>
      </c>
      <c r="D8" s="64">
        <v>4</v>
      </c>
      <c r="E8" s="64">
        <v>4</v>
      </c>
      <c r="F8" s="64">
        <v>4</v>
      </c>
      <c r="G8" s="64">
        <v>4</v>
      </c>
      <c r="H8" s="64">
        <v>4</v>
      </c>
      <c r="I8" s="64">
        <v>3</v>
      </c>
      <c r="J8" s="64">
        <v>1</v>
      </c>
      <c r="K8" s="64">
        <v>69</v>
      </c>
    </row>
    <row r="9" spans="1:11" x14ac:dyDescent="0.35">
      <c r="A9" s="64">
        <v>8</v>
      </c>
      <c r="B9" s="64">
        <v>5</v>
      </c>
      <c r="C9" s="64">
        <v>4</v>
      </c>
      <c r="D9" s="64">
        <v>4</v>
      </c>
      <c r="E9" s="64">
        <v>4</v>
      </c>
      <c r="F9" s="64">
        <v>4</v>
      </c>
      <c r="G9" s="64">
        <v>4</v>
      </c>
      <c r="H9" s="64">
        <v>4</v>
      </c>
      <c r="I9" s="64">
        <v>3</v>
      </c>
      <c r="J9" s="64">
        <v>1</v>
      </c>
      <c r="K9" s="64">
        <v>69</v>
      </c>
    </row>
    <row r="10" spans="1:11" x14ac:dyDescent="0.35">
      <c r="A10" s="64">
        <v>9</v>
      </c>
      <c r="B10" s="64">
        <v>5</v>
      </c>
      <c r="C10" s="64">
        <v>3</v>
      </c>
      <c r="D10" s="64">
        <v>4</v>
      </c>
      <c r="E10" s="64">
        <v>5</v>
      </c>
      <c r="F10" s="64">
        <v>5</v>
      </c>
      <c r="G10" s="64">
        <v>5</v>
      </c>
      <c r="H10" s="64">
        <v>4</v>
      </c>
      <c r="I10" s="64">
        <v>3</v>
      </c>
      <c r="J10" s="64">
        <v>1</v>
      </c>
      <c r="K10" s="64">
        <v>39</v>
      </c>
    </row>
    <row r="11" spans="1:11" x14ac:dyDescent="0.35">
      <c r="A11" s="64">
        <v>10</v>
      </c>
      <c r="B11" s="64">
        <v>4</v>
      </c>
      <c r="C11" s="64">
        <v>3</v>
      </c>
      <c r="D11" s="64">
        <v>5</v>
      </c>
      <c r="E11" s="64">
        <v>5</v>
      </c>
      <c r="F11" s="64">
        <v>4</v>
      </c>
      <c r="G11" s="64">
        <v>4</v>
      </c>
      <c r="H11" s="64">
        <v>4</v>
      </c>
      <c r="I11" s="64">
        <v>3</v>
      </c>
      <c r="J11" s="64">
        <v>0</v>
      </c>
      <c r="K11" s="64">
        <v>43</v>
      </c>
    </row>
    <row r="12" spans="1:11" x14ac:dyDescent="0.35">
      <c r="A12" s="64">
        <v>11</v>
      </c>
      <c r="B12" s="64">
        <v>4</v>
      </c>
      <c r="C12" s="64">
        <v>4</v>
      </c>
      <c r="D12" s="64">
        <v>4</v>
      </c>
      <c r="E12" s="64">
        <v>3</v>
      </c>
      <c r="F12" s="64">
        <v>5</v>
      </c>
      <c r="G12" s="64">
        <v>5</v>
      </c>
      <c r="H12" s="64">
        <v>5</v>
      </c>
      <c r="I12" s="64">
        <v>4</v>
      </c>
      <c r="J12" s="64">
        <v>0</v>
      </c>
      <c r="K12" s="64">
        <v>33</v>
      </c>
    </row>
    <row r="13" spans="1:11" x14ac:dyDescent="0.35">
      <c r="A13" s="64">
        <v>12</v>
      </c>
      <c r="B13" s="64">
        <v>5</v>
      </c>
      <c r="C13" s="64">
        <v>3</v>
      </c>
      <c r="D13" s="64">
        <v>5</v>
      </c>
      <c r="E13" s="64">
        <v>5</v>
      </c>
      <c r="F13" s="64">
        <v>4</v>
      </c>
      <c r="G13" s="64">
        <v>4</v>
      </c>
      <c r="H13" s="64">
        <v>4</v>
      </c>
      <c r="I13" s="64">
        <v>3</v>
      </c>
      <c r="J13" s="64">
        <v>0</v>
      </c>
      <c r="K13" s="64">
        <v>67</v>
      </c>
    </row>
    <row r="14" spans="1:11" x14ac:dyDescent="0.35">
      <c r="A14" s="64">
        <v>13</v>
      </c>
      <c r="B14" s="64">
        <v>4</v>
      </c>
      <c r="C14" s="64">
        <v>3</v>
      </c>
      <c r="D14" s="64">
        <v>3</v>
      </c>
      <c r="E14" s="64">
        <v>2</v>
      </c>
      <c r="F14" s="64">
        <v>3</v>
      </c>
      <c r="G14" s="64">
        <v>3</v>
      </c>
      <c r="H14" s="64">
        <v>4</v>
      </c>
      <c r="I14" s="64">
        <v>3</v>
      </c>
      <c r="J14" s="64">
        <v>0</v>
      </c>
      <c r="K14" s="64">
        <v>66</v>
      </c>
    </row>
    <row r="15" spans="1:11" x14ac:dyDescent="0.35">
      <c r="A15" s="64">
        <v>14</v>
      </c>
      <c r="B15" s="64">
        <v>4</v>
      </c>
      <c r="C15" s="64">
        <v>3</v>
      </c>
      <c r="D15" s="64">
        <v>2</v>
      </c>
      <c r="E15" s="64">
        <v>3</v>
      </c>
      <c r="F15" s="64">
        <v>5</v>
      </c>
      <c r="G15" s="64">
        <v>3</v>
      </c>
      <c r="H15" s="64">
        <v>2</v>
      </c>
      <c r="I15" s="64">
        <v>4</v>
      </c>
      <c r="J15" s="64">
        <v>0</v>
      </c>
      <c r="K15" s="64">
        <v>31</v>
      </c>
    </row>
    <row r="16" spans="1:11" x14ac:dyDescent="0.35">
      <c r="A16" s="64">
        <v>15</v>
      </c>
      <c r="B16" s="64">
        <v>5</v>
      </c>
      <c r="C16" s="64">
        <v>3</v>
      </c>
      <c r="D16" s="64">
        <v>5</v>
      </c>
      <c r="E16" s="64">
        <v>5</v>
      </c>
      <c r="F16" s="64">
        <v>5</v>
      </c>
      <c r="G16" s="64">
        <v>5</v>
      </c>
      <c r="H16" s="64">
        <v>5</v>
      </c>
      <c r="I16" s="64">
        <v>4</v>
      </c>
      <c r="J16" s="64">
        <v>0</v>
      </c>
      <c r="K16" s="64">
        <v>46</v>
      </c>
    </row>
    <row r="17" spans="1:11" x14ac:dyDescent="0.35">
      <c r="A17" s="64">
        <v>16</v>
      </c>
      <c r="B17" s="64">
        <v>5</v>
      </c>
      <c r="C17" s="64">
        <v>4</v>
      </c>
      <c r="D17" s="64">
        <v>5</v>
      </c>
      <c r="E17" s="64" t="s">
        <v>84</v>
      </c>
      <c r="F17" s="64">
        <v>5</v>
      </c>
      <c r="G17" s="64">
        <v>5</v>
      </c>
      <c r="H17" s="64">
        <v>5</v>
      </c>
      <c r="I17" s="64">
        <v>5</v>
      </c>
      <c r="J17" s="64">
        <v>1</v>
      </c>
      <c r="K17" s="64">
        <v>51</v>
      </c>
    </row>
    <row r="18" spans="1:11" x14ac:dyDescent="0.35">
      <c r="A18" s="64">
        <v>17</v>
      </c>
      <c r="B18" s="64">
        <v>5</v>
      </c>
      <c r="C18" s="64">
        <v>5</v>
      </c>
      <c r="D18" s="64">
        <v>5</v>
      </c>
      <c r="E18" s="64">
        <v>3</v>
      </c>
      <c r="F18" s="64">
        <v>4</v>
      </c>
      <c r="G18" s="64">
        <v>3</v>
      </c>
      <c r="H18" s="64">
        <v>3</v>
      </c>
      <c r="I18" s="64">
        <v>5</v>
      </c>
      <c r="J18" s="64">
        <v>0</v>
      </c>
      <c r="K18" s="64">
        <v>39</v>
      </c>
    </row>
    <row r="19" spans="1:11" x14ac:dyDescent="0.35">
      <c r="A19" s="64">
        <v>18</v>
      </c>
      <c r="B19" s="64">
        <v>5</v>
      </c>
      <c r="C19" s="64">
        <v>3</v>
      </c>
      <c r="D19" s="64">
        <v>4</v>
      </c>
      <c r="E19" s="64">
        <v>4</v>
      </c>
      <c r="F19" s="64">
        <v>4</v>
      </c>
      <c r="G19" s="64">
        <v>3</v>
      </c>
      <c r="H19" s="64">
        <v>4</v>
      </c>
      <c r="I19" s="64">
        <v>4</v>
      </c>
      <c r="J19" s="64">
        <v>1</v>
      </c>
      <c r="K19" s="64">
        <v>41</v>
      </c>
    </row>
    <row r="20" spans="1:11" x14ac:dyDescent="0.35">
      <c r="A20" s="64">
        <v>19</v>
      </c>
      <c r="B20" s="64">
        <v>5</v>
      </c>
      <c r="C20" s="64">
        <v>4</v>
      </c>
      <c r="D20" s="64">
        <v>5</v>
      </c>
      <c r="E20" s="64">
        <v>4</v>
      </c>
      <c r="F20" s="64">
        <v>4</v>
      </c>
      <c r="G20" s="64">
        <v>4</v>
      </c>
      <c r="H20" s="64">
        <v>4</v>
      </c>
      <c r="I20" s="64">
        <v>3</v>
      </c>
      <c r="J20" s="64">
        <v>0</v>
      </c>
      <c r="K20" s="64">
        <v>45</v>
      </c>
    </row>
    <row r="21" spans="1:11" x14ac:dyDescent="0.3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x14ac:dyDescent="0.3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35">
      <c r="A23" s="64"/>
      <c r="B23" s="66" t="s">
        <v>82</v>
      </c>
      <c r="C23" s="67">
        <v>0</v>
      </c>
      <c r="D23" s="64"/>
      <c r="E23" s="64"/>
      <c r="F23" s="64"/>
      <c r="G23" s="64"/>
      <c r="H23" s="64"/>
      <c r="I23" s="64"/>
      <c r="J23" s="64"/>
      <c r="K23" s="64"/>
    </row>
    <row r="24" spans="1:11" x14ac:dyDescent="0.3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35">
      <c r="A25" s="64"/>
      <c r="B25" t="s">
        <v>87</v>
      </c>
      <c r="G25" s="64"/>
      <c r="H25" s="64"/>
      <c r="I25" s="64"/>
      <c r="J25" s="64"/>
      <c r="K25" s="64"/>
    </row>
    <row r="26" spans="1:11" x14ac:dyDescent="0.35">
      <c r="A26" s="64"/>
      <c r="B26" s="65">
        <v>3.5454545454545454</v>
      </c>
      <c r="G26" s="64"/>
      <c r="H26" s="64"/>
      <c r="I26" s="64"/>
      <c r="J26" s="64"/>
      <c r="K26" s="64"/>
    </row>
    <row r="27" spans="1:11" x14ac:dyDescent="0.35">
      <c r="A27" s="64"/>
      <c r="G27" s="64"/>
      <c r="H27" s="64"/>
      <c r="I27" s="64"/>
      <c r="J27" s="64"/>
      <c r="K27" s="64"/>
    </row>
    <row r="28" spans="1:11" x14ac:dyDescent="0.35">
      <c r="A28" s="64"/>
      <c r="E28" s="64"/>
      <c r="F28" s="64"/>
      <c r="G28" s="64"/>
      <c r="H28" s="64"/>
      <c r="I28" s="64"/>
      <c r="J28" s="64"/>
      <c r="K28" s="64"/>
    </row>
  </sheetData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E7FF-9BF9-47B2-915A-7BA1C13191AD}">
  <dimension ref="A1:F41"/>
  <sheetViews>
    <sheetView tabSelected="1" workbookViewId="0">
      <selection activeCell="M10" sqref="M10"/>
    </sheetView>
  </sheetViews>
  <sheetFormatPr defaultRowHeight="14.5" x14ac:dyDescent="0.35"/>
  <cols>
    <col min="2" max="2" width="20.90625" bestFit="1" customWidth="1"/>
    <col min="3" max="3" width="9.7265625" bestFit="1" customWidth="1"/>
  </cols>
  <sheetData>
    <row r="1" spans="1:6" x14ac:dyDescent="0.35">
      <c r="A1" t="s">
        <v>88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</row>
    <row r="2" spans="1:6" x14ac:dyDescent="0.35">
      <c r="A2" t="s">
        <v>94</v>
      </c>
      <c r="B2" t="s">
        <v>95</v>
      </c>
      <c r="C2" t="s">
        <v>96</v>
      </c>
      <c r="D2" t="s">
        <v>97</v>
      </c>
      <c r="E2">
        <v>83</v>
      </c>
      <c r="F2">
        <v>80</v>
      </c>
    </row>
    <row r="3" spans="1:6" x14ac:dyDescent="0.35">
      <c r="A3" t="s">
        <v>94</v>
      </c>
      <c r="B3" t="s">
        <v>98</v>
      </c>
      <c r="C3" t="s">
        <v>99</v>
      </c>
      <c r="D3" t="s">
        <v>100</v>
      </c>
      <c r="E3">
        <v>20</v>
      </c>
      <c r="F3">
        <v>350</v>
      </c>
    </row>
    <row r="4" spans="1:6" x14ac:dyDescent="0.35">
      <c r="A4" t="s">
        <v>94</v>
      </c>
      <c r="B4" t="s">
        <v>101</v>
      </c>
      <c r="C4" t="s">
        <v>102</v>
      </c>
      <c r="D4" t="s">
        <v>97</v>
      </c>
      <c r="E4">
        <v>32</v>
      </c>
      <c r="F4">
        <v>80</v>
      </c>
    </row>
    <row r="5" spans="1:6" x14ac:dyDescent="0.35">
      <c r="A5" t="s">
        <v>94</v>
      </c>
      <c r="B5" t="s">
        <v>98</v>
      </c>
      <c r="C5" t="s">
        <v>103</v>
      </c>
      <c r="D5" t="s">
        <v>104</v>
      </c>
      <c r="E5">
        <v>29</v>
      </c>
      <c r="F5">
        <v>100</v>
      </c>
    </row>
    <row r="6" spans="1:6" x14ac:dyDescent="0.35">
      <c r="A6" t="s">
        <v>94</v>
      </c>
      <c r="B6" t="s">
        <v>95</v>
      </c>
      <c r="C6" t="s">
        <v>96</v>
      </c>
      <c r="D6" t="s">
        <v>97</v>
      </c>
      <c r="E6">
        <v>50</v>
      </c>
      <c r="F6">
        <v>80</v>
      </c>
    </row>
    <row r="7" spans="1:6" x14ac:dyDescent="0.35">
      <c r="A7" t="s">
        <v>94</v>
      </c>
      <c r="B7" t="s">
        <v>101</v>
      </c>
      <c r="C7" t="s">
        <v>105</v>
      </c>
      <c r="D7" t="s">
        <v>100</v>
      </c>
      <c r="E7">
        <v>70</v>
      </c>
      <c r="F7">
        <v>350</v>
      </c>
    </row>
    <row r="8" spans="1:6" x14ac:dyDescent="0.35">
      <c r="A8" t="s">
        <v>94</v>
      </c>
      <c r="B8" t="s">
        <v>95</v>
      </c>
      <c r="C8" t="s">
        <v>106</v>
      </c>
      <c r="D8" t="s">
        <v>107</v>
      </c>
      <c r="E8">
        <v>75</v>
      </c>
      <c r="F8">
        <v>50</v>
      </c>
    </row>
    <row r="9" spans="1:6" x14ac:dyDescent="0.35">
      <c r="A9" t="s">
        <v>94</v>
      </c>
      <c r="B9" t="s">
        <v>95</v>
      </c>
      <c r="C9" t="s">
        <v>108</v>
      </c>
      <c r="D9" t="s">
        <v>97</v>
      </c>
      <c r="E9">
        <v>90</v>
      </c>
      <c r="F9">
        <v>80</v>
      </c>
    </row>
    <row r="10" spans="1:6" x14ac:dyDescent="0.35">
      <c r="A10" t="s">
        <v>94</v>
      </c>
      <c r="B10" t="s">
        <v>95</v>
      </c>
      <c r="C10" t="s">
        <v>96</v>
      </c>
      <c r="D10" t="s">
        <v>100</v>
      </c>
      <c r="E10">
        <v>55</v>
      </c>
      <c r="F10">
        <v>350</v>
      </c>
    </row>
    <row r="11" spans="1:6" x14ac:dyDescent="0.35">
      <c r="A11" t="s">
        <v>94</v>
      </c>
      <c r="B11" t="s">
        <v>95</v>
      </c>
      <c r="C11" t="s">
        <v>109</v>
      </c>
      <c r="D11" t="s">
        <v>97</v>
      </c>
      <c r="E11">
        <v>50</v>
      </c>
      <c r="F11">
        <v>80</v>
      </c>
    </row>
    <row r="12" spans="1:6" x14ac:dyDescent="0.35">
      <c r="A12" t="s">
        <v>94</v>
      </c>
      <c r="B12" t="s">
        <v>95</v>
      </c>
      <c r="C12" t="s">
        <v>96</v>
      </c>
      <c r="D12" t="s">
        <v>100</v>
      </c>
      <c r="E12">
        <v>80</v>
      </c>
      <c r="F12">
        <v>350</v>
      </c>
    </row>
    <row r="13" spans="1:6" x14ac:dyDescent="0.35">
      <c r="A13" t="s">
        <v>94</v>
      </c>
      <c r="B13" t="s">
        <v>101</v>
      </c>
      <c r="C13" t="s">
        <v>105</v>
      </c>
      <c r="D13" t="s">
        <v>100</v>
      </c>
      <c r="E13">
        <v>20</v>
      </c>
      <c r="F13">
        <v>350</v>
      </c>
    </row>
    <row r="14" spans="1:6" x14ac:dyDescent="0.35">
      <c r="A14" t="s">
        <v>94</v>
      </c>
      <c r="B14" t="s">
        <v>95</v>
      </c>
      <c r="C14" t="s">
        <v>96</v>
      </c>
      <c r="D14" t="s">
        <v>110</v>
      </c>
      <c r="E14">
        <v>55</v>
      </c>
      <c r="F14">
        <v>150</v>
      </c>
    </row>
    <row r="15" spans="1:6" x14ac:dyDescent="0.35">
      <c r="A15" t="s">
        <v>94</v>
      </c>
      <c r="B15" t="s">
        <v>95</v>
      </c>
      <c r="C15" t="s">
        <v>96</v>
      </c>
      <c r="D15" t="s">
        <v>107</v>
      </c>
      <c r="E15">
        <v>52</v>
      </c>
      <c r="F15">
        <v>50</v>
      </c>
    </row>
    <row r="16" spans="1:6" x14ac:dyDescent="0.35">
      <c r="A16" t="s">
        <v>94</v>
      </c>
      <c r="B16" t="s">
        <v>101</v>
      </c>
      <c r="C16" t="s">
        <v>111</v>
      </c>
      <c r="D16" t="s">
        <v>100</v>
      </c>
      <c r="E16">
        <v>59</v>
      </c>
      <c r="F16">
        <v>350</v>
      </c>
    </row>
    <row r="17" spans="1:6" x14ac:dyDescent="0.35">
      <c r="A17" t="s">
        <v>94</v>
      </c>
      <c r="B17" t="s">
        <v>101</v>
      </c>
      <c r="C17" t="s">
        <v>102</v>
      </c>
      <c r="D17" t="s">
        <v>104</v>
      </c>
      <c r="E17">
        <v>78</v>
      </c>
      <c r="F17">
        <v>100</v>
      </c>
    </row>
    <row r="18" spans="1:6" x14ac:dyDescent="0.35">
      <c r="A18" t="s">
        <v>94</v>
      </c>
      <c r="B18" t="s">
        <v>101</v>
      </c>
      <c r="C18" t="s">
        <v>112</v>
      </c>
      <c r="D18" t="s">
        <v>104</v>
      </c>
      <c r="E18">
        <v>50</v>
      </c>
      <c r="F18">
        <v>100</v>
      </c>
    </row>
    <row r="19" spans="1:6" x14ac:dyDescent="0.35">
      <c r="A19" t="s">
        <v>94</v>
      </c>
      <c r="B19" t="s">
        <v>98</v>
      </c>
      <c r="C19" t="s">
        <v>113</v>
      </c>
      <c r="D19" t="s">
        <v>107</v>
      </c>
      <c r="E19">
        <v>30</v>
      </c>
      <c r="F19">
        <v>50</v>
      </c>
    </row>
    <row r="20" spans="1:6" x14ac:dyDescent="0.35">
      <c r="A20" t="s">
        <v>94</v>
      </c>
      <c r="B20" t="s">
        <v>98</v>
      </c>
      <c r="C20" t="s">
        <v>99</v>
      </c>
      <c r="D20" t="s">
        <v>97</v>
      </c>
      <c r="E20">
        <v>25</v>
      </c>
      <c r="F20">
        <v>80</v>
      </c>
    </row>
    <row r="21" spans="1:6" x14ac:dyDescent="0.35">
      <c r="A21" t="s">
        <v>94</v>
      </c>
      <c r="B21" t="s">
        <v>98</v>
      </c>
      <c r="C21" t="s">
        <v>103</v>
      </c>
      <c r="D21" t="s">
        <v>107</v>
      </c>
      <c r="E21">
        <v>78</v>
      </c>
      <c r="F21">
        <v>50</v>
      </c>
    </row>
    <row r="22" spans="1:6" x14ac:dyDescent="0.35">
      <c r="A22" t="s">
        <v>114</v>
      </c>
      <c r="B22" t="s">
        <v>115</v>
      </c>
      <c r="C22" t="s">
        <v>116</v>
      </c>
      <c r="D22" t="s">
        <v>100</v>
      </c>
      <c r="E22">
        <v>50</v>
      </c>
      <c r="F22">
        <v>350</v>
      </c>
    </row>
    <row r="23" spans="1:6" x14ac:dyDescent="0.35">
      <c r="A23" t="s">
        <v>114</v>
      </c>
      <c r="B23" t="s">
        <v>117</v>
      </c>
      <c r="C23" t="s">
        <v>118</v>
      </c>
      <c r="D23" t="s">
        <v>100</v>
      </c>
      <c r="E23">
        <v>30</v>
      </c>
      <c r="F23">
        <v>350</v>
      </c>
    </row>
    <row r="24" spans="1:6" x14ac:dyDescent="0.35">
      <c r="A24" t="s">
        <v>114</v>
      </c>
      <c r="B24" t="s">
        <v>117</v>
      </c>
      <c r="C24" t="s">
        <v>119</v>
      </c>
      <c r="D24" t="s">
        <v>100</v>
      </c>
      <c r="E24">
        <v>28</v>
      </c>
      <c r="F24">
        <v>350</v>
      </c>
    </row>
    <row r="25" spans="1:6" x14ac:dyDescent="0.35">
      <c r="A25" t="s">
        <v>114</v>
      </c>
      <c r="B25" t="s">
        <v>120</v>
      </c>
      <c r="C25" t="s">
        <v>121</v>
      </c>
      <c r="D25" t="s">
        <v>104</v>
      </c>
      <c r="E25">
        <v>95</v>
      </c>
      <c r="F25">
        <v>100</v>
      </c>
    </row>
    <row r="26" spans="1:6" x14ac:dyDescent="0.35">
      <c r="A26" t="s">
        <v>114</v>
      </c>
      <c r="B26" t="s">
        <v>115</v>
      </c>
      <c r="C26" t="s">
        <v>122</v>
      </c>
      <c r="D26" t="s">
        <v>107</v>
      </c>
      <c r="E26">
        <v>40</v>
      </c>
      <c r="F26">
        <v>50</v>
      </c>
    </row>
    <row r="27" spans="1:6" x14ac:dyDescent="0.35">
      <c r="A27" t="s">
        <v>114</v>
      </c>
      <c r="B27" t="s">
        <v>117</v>
      </c>
      <c r="C27" t="s">
        <v>123</v>
      </c>
      <c r="D27" t="s">
        <v>104</v>
      </c>
      <c r="E27">
        <v>25</v>
      </c>
      <c r="F27">
        <v>100</v>
      </c>
    </row>
    <row r="28" spans="1:6" x14ac:dyDescent="0.35">
      <c r="A28" t="s">
        <v>114</v>
      </c>
      <c r="B28" t="s">
        <v>115</v>
      </c>
      <c r="C28" t="s">
        <v>122</v>
      </c>
      <c r="D28" t="s">
        <v>97</v>
      </c>
      <c r="E28">
        <v>50</v>
      </c>
      <c r="F28">
        <v>80</v>
      </c>
    </row>
    <row r="29" spans="1:6" x14ac:dyDescent="0.35">
      <c r="A29" t="s">
        <v>114</v>
      </c>
      <c r="B29" t="s">
        <v>115</v>
      </c>
      <c r="C29" t="s">
        <v>116</v>
      </c>
      <c r="D29" t="s">
        <v>100</v>
      </c>
      <c r="E29">
        <v>77</v>
      </c>
      <c r="F29">
        <v>350</v>
      </c>
    </row>
    <row r="30" spans="1:6" x14ac:dyDescent="0.35">
      <c r="A30" t="s">
        <v>114</v>
      </c>
      <c r="B30" t="s">
        <v>115</v>
      </c>
      <c r="C30" t="s">
        <v>122</v>
      </c>
      <c r="D30" t="s">
        <v>110</v>
      </c>
      <c r="E30">
        <v>40</v>
      </c>
      <c r="F30">
        <v>150</v>
      </c>
    </row>
    <row r="31" spans="1:6" x14ac:dyDescent="0.35">
      <c r="A31" t="s">
        <v>114</v>
      </c>
      <c r="B31" t="s">
        <v>117</v>
      </c>
      <c r="C31" t="s">
        <v>119</v>
      </c>
      <c r="D31" t="s">
        <v>107</v>
      </c>
      <c r="E31">
        <v>30</v>
      </c>
      <c r="F31">
        <v>50</v>
      </c>
    </row>
    <row r="32" spans="1:6" x14ac:dyDescent="0.35">
      <c r="A32" t="s">
        <v>114</v>
      </c>
      <c r="B32" t="s">
        <v>115</v>
      </c>
      <c r="C32" t="s">
        <v>124</v>
      </c>
      <c r="D32" t="s">
        <v>107</v>
      </c>
      <c r="E32">
        <v>90</v>
      </c>
      <c r="F32">
        <v>50</v>
      </c>
    </row>
    <row r="33" spans="1:6" x14ac:dyDescent="0.35">
      <c r="A33" t="s">
        <v>114</v>
      </c>
      <c r="B33" t="s">
        <v>115</v>
      </c>
      <c r="C33" t="s">
        <v>122</v>
      </c>
      <c r="D33" t="s">
        <v>107</v>
      </c>
      <c r="E33">
        <v>100</v>
      </c>
      <c r="F33">
        <v>50</v>
      </c>
    </row>
    <row r="34" spans="1:6" x14ac:dyDescent="0.35">
      <c r="A34" t="s">
        <v>114</v>
      </c>
      <c r="B34" t="s">
        <v>120</v>
      </c>
      <c r="C34" t="s">
        <v>125</v>
      </c>
      <c r="D34" t="s">
        <v>100</v>
      </c>
      <c r="E34">
        <v>21</v>
      </c>
      <c r="F34">
        <v>350</v>
      </c>
    </row>
    <row r="35" spans="1:6" x14ac:dyDescent="0.35">
      <c r="A35" t="s">
        <v>114</v>
      </c>
      <c r="B35" t="s">
        <v>115</v>
      </c>
      <c r="C35" t="s">
        <v>116</v>
      </c>
      <c r="D35" t="s">
        <v>97</v>
      </c>
      <c r="E35">
        <v>5</v>
      </c>
      <c r="F35">
        <v>80</v>
      </c>
    </row>
    <row r="36" spans="1:6" x14ac:dyDescent="0.35">
      <c r="A36" t="s">
        <v>114</v>
      </c>
      <c r="B36" t="s">
        <v>120</v>
      </c>
      <c r="C36" t="s">
        <v>121</v>
      </c>
      <c r="D36" t="s">
        <v>110</v>
      </c>
      <c r="E36">
        <v>80</v>
      </c>
      <c r="F36">
        <v>150</v>
      </c>
    </row>
    <row r="37" spans="1:6" x14ac:dyDescent="0.35">
      <c r="A37" t="s">
        <v>114</v>
      </c>
      <c r="B37" t="s">
        <v>120</v>
      </c>
      <c r="C37" t="s">
        <v>125</v>
      </c>
      <c r="D37" t="s">
        <v>107</v>
      </c>
      <c r="E37">
        <v>23</v>
      </c>
      <c r="F37">
        <v>50</v>
      </c>
    </row>
    <row r="38" spans="1:6" x14ac:dyDescent="0.35">
      <c r="A38" t="s">
        <v>114</v>
      </c>
      <c r="B38" t="s">
        <v>120</v>
      </c>
      <c r="C38" t="s">
        <v>126</v>
      </c>
      <c r="D38" t="s">
        <v>110</v>
      </c>
      <c r="E38">
        <v>50</v>
      </c>
      <c r="F38">
        <v>150</v>
      </c>
    </row>
    <row r="39" spans="1:6" x14ac:dyDescent="0.35">
      <c r="A39" t="s">
        <v>114</v>
      </c>
      <c r="B39" t="s">
        <v>115</v>
      </c>
      <c r="C39" t="s">
        <v>116</v>
      </c>
      <c r="D39" t="s">
        <v>100</v>
      </c>
      <c r="E39">
        <v>9</v>
      </c>
      <c r="F39">
        <v>350</v>
      </c>
    </row>
    <row r="40" spans="1:6" x14ac:dyDescent="0.35">
      <c r="A40" t="s">
        <v>114</v>
      </c>
      <c r="B40" t="s">
        <v>115</v>
      </c>
      <c r="C40" t="s">
        <v>116</v>
      </c>
      <c r="D40" t="s">
        <v>100</v>
      </c>
      <c r="E40">
        <v>20</v>
      </c>
      <c r="F40">
        <v>350</v>
      </c>
    </row>
    <row r="41" spans="1:6" x14ac:dyDescent="0.35">
      <c r="A41" t="s">
        <v>114</v>
      </c>
      <c r="B41" t="s">
        <v>120</v>
      </c>
      <c r="C41" t="s">
        <v>126</v>
      </c>
      <c r="D41" t="s">
        <v>104</v>
      </c>
      <c r="E41">
        <v>30</v>
      </c>
      <c r="F4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 &amp; if</vt:lpstr>
      <vt:lpstr>sumif </vt:lpstr>
      <vt:lpstr>sumifs &amp; averageifs</vt:lpstr>
      <vt:lpstr>sumproduct</vt:lpstr>
      <vt:lpstr>IFS</vt:lpstr>
      <vt:lpstr>vlookup</vt:lpstr>
      <vt:lpstr>Raw data</vt:lpstr>
      <vt:lpstr>Activit1&amp;2</vt:lpstr>
      <vt:lpstr>PIVOT</vt:lpstr>
      <vt:lpstr>Activity3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2022-08-24T01:40:52Z</dcterms:created>
  <dcterms:modified xsi:type="dcterms:W3CDTF">2022-08-26T11:25:48Z</dcterms:modified>
</cp:coreProperties>
</file>