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o365ku.sharepoint.com/sites/PigPork/Shared Documents/Training/Excel/"/>
    </mc:Choice>
  </mc:AlternateContent>
  <xr:revisionPtr revIDLastSave="1495" documentId="13_ncr:1_{16AB1326-24A5-544C-9DB0-5B66F2F6A957}" xr6:coauthVersionLast="47" xr6:coauthVersionMax="47" xr10:uidLastSave="{A557147F-CD8A-FF40-B388-44A62E413675}"/>
  <bookViews>
    <workbookView xWindow="-60" yWindow="500" windowWidth="44420" windowHeight="19480" tabRatio="814" firstSheet="3" activeTab="3" xr2:uid="{00000000-000D-0000-FFFF-FFFF00000000}"/>
  </bookViews>
  <sheets>
    <sheet name="Data Dict" sheetId="3" r:id="rId1"/>
    <sheet name="Correlation" sheetId="21" r:id="rId2"/>
    <sheet name="OLS results" sheetId="26" r:id="rId3"/>
    <sheet name="Regression data set" sheetId="25" r:id="rId4"/>
    <sheet name="Raw data" sheetId="2" r:id="rId5"/>
    <sheet name="Chi-square" sheetId="16" r:id="rId6"/>
    <sheet name="Frequency table &amp; Descrip stats" sheetId="4" r:id="rId7"/>
    <sheet name="Independent- samples t-Test" sheetId="8" r:id="rId8"/>
    <sheet name="Paired Test" sheetId="7" r:id="rId9"/>
    <sheet name="1 way_ANOVA" sheetId="6" r:id="rId10"/>
    <sheet name="2 ways_ANOVA" sheetId="10" r:id="rId11"/>
    <sheet name="Proportion test" sheetId="9" r:id="rId12"/>
    <sheet name="Test of independence" sheetId="5" r:id="rId13"/>
    <sheet name="Regression OLS" sheetId="22" r:id="rId14"/>
  </sheets>
  <definedNames>
    <definedName name="_xlnm._FilterDatabase" localSheetId="6" hidden="1">'Frequency table &amp; Descrip stats'!$A$1:$AH$89</definedName>
    <definedName name="_xlnm._FilterDatabase" localSheetId="4" hidden="1">'Raw data'!$A$1:$AH$89</definedName>
    <definedName name="_xlnm._FilterDatabase" localSheetId="3" hidden="1">'Regression data set'!$A$1:$Q$89</definedName>
  </definedNames>
  <calcPr calcId="191028"/>
  <pivotCaches>
    <pivotCache cacheId="9047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" i="16" l="1"/>
  <c r="E3" i="16"/>
  <c r="F11" i="16"/>
  <c r="F10" i="16"/>
  <c r="E11" i="16"/>
  <c r="E10" i="16"/>
  <c r="F4" i="16"/>
  <c r="G4" i="16" s="1"/>
  <c r="F3" i="16"/>
  <c r="E4" i="16"/>
  <c r="E96" i="4"/>
  <c r="D110" i="4"/>
  <c r="U107" i="4"/>
  <c r="U106" i="4"/>
  <c r="U105" i="4"/>
  <c r="U104" i="4"/>
  <c r="U103" i="4"/>
  <c r="U102" i="4"/>
  <c r="U101" i="4"/>
  <c r="U100" i="4"/>
  <c r="U99" i="4"/>
  <c r="U98" i="4"/>
  <c r="U97" i="4"/>
  <c r="U96" i="4"/>
  <c r="R36" i="6"/>
  <c r="R35" i="6"/>
  <c r="R33" i="6"/>
  <c r="R31" i="6"/>
  <c r="S30" i="6"/>
  <c r="T30" i="6"/>
  <c r="U30" i="6"/>
  <c r="V30" i="6"/>
  <c r="F5" i="16" l="1"/>
  <c r="G3" i="16"/>
  <c r="G5" i="16" s="1"/>
  <c r="E5" i="16"/>
  <c r="E41" i="9"/>
  <c r="E37" i="9"/>
  <c r="G35" i="9"/>
  <c r="G34" i="9"/>
  <c r="G33" i="9"/>
  <c r="E38" i="9"/>
  <c r="F35" i="9"/>
  <c r="F34" i="9"/>
  <c r="F33" i="9"/>
  <c r="B5" i="9"/>
  <c r="M22" i="9"/>
  <c r="AA14" i="9"/>
  <c r="AA13" i="9"/>
  <c r="AA9" i="9"/>
  <c r="AA8" i="9"/>
  <c r="F16" i="9"/>
  <c r="J8" i="9"/>
  <c r="M21" i="9" s="1"/>
  <c r="M23" i="9" s="1"/>
  <c r="F17" i="9"/>
  <c r="E21" i="9" s="1"/>
  <c r="AA10" i="9" l="1"/>
  <c r="AA15" i="9"/>
  <c r="AA18" i="9" s="1"/>
  <c r="AA21" i="9" s="1"/>
  <c r="AA19" i="9"/>
  <c r="AA22" i="9" s="1"/>
  <c r="F18" i="9"/>
  <c r="E22" i="9" s="1"/>
  <c r="M24" i="9"/>
  <c r="M26" i="9" s="1"/>
  <c r="AA24" i="9" l="1"/>
  <c r="E23" i="9"/>
  <c r="E24" i="9"/>
  <c r="M28" i="9"/>
  <c r="AA25" i="9"/>
  <c r="AA26" i="9" s="1"/>
  <c r="M29" i="9" l="1"/>
  <c r="M30" i="9" s="1"/>
  <c r="R34" i="6"/>
  <c r="W31" i="6"/>
  <c r="S31" i="6"/>
  <c r="T31" i="6"/>
  <c r="U31" i="6"/>
  <c r="V31" i="6"/>
  <c r="W30" i="6"/>
  <c r="R30" i="6"/>
  <c r="W29" i="6"/>
  <c r="W28" i="6"/>
  <c r="S29" i="6"/>
  <c r="T29" i="6"/>
  <c r="U29" i="6"/>
  <c r="V29" i="6"/>
  <c r="R29" i="6"/>
  <c r="S28" i="6"/>
  <c r="T28" i="6"/>
  <c r="U28" i="6"/>
  <c r="V28" i="6"/>
  <c r="R28" i="6"/>
  <c r="S27" i="6"/>
  <c r="T27" i="6"/>
  <c r="U27" i="6"/>
  <c r="V27" i="6"/>
  <c r="R27" i="6"/>
  <c r="S26" i="6"/>
  <c r="T26" i="6"/>
  <c r="U26" i="6"/>
  <c r="V26" i="6"/>
  <c r="R26" i="6"/>
  <c r="T25" i="6"/>
  <c r="U25" i="6"/>
  <c r="V25" i="6"/>
  <c r="R25" i="6"/>
  <c r="S25" i="6"/>
  <c r="E25" i="6" l="1"/>
  <c r="E31" i="6"/>
  <c r="E32" i="6"/>
  <c r="E33" i="6"/>
  <c r="D25" i="6"/>
  <c r="D26" i="6"/>
  <c r="D27" i="6"/>
  <c r="D32" i="6"/>
  <c r="C25" i="6"/>
  <c r="C26" i="6"/>
  <c r="C27" i="6"/>
  <c r="D24" i="6"/>
  <c r="C24" i="6"/>
  <c r="B26" i="6"/>
  <c r="C18" i="6"/>
  <c r="C28" i="6" s="1"/>
  <c r="D18" i="6"/>
  <c r="D28" i="6" s="1"/>
  <c r="E18" i="6"/>
  <c r="E26" i="6" s="1"/>
  <c r="F18" i="6"/>
  <c r="F25" i="6" s="1"/>
  <c r="B18" i="6"/>
  <c r="B27" i="6" s="1"/>
  <c r="C19" i="6"/>
  <c r="D19" i="6"/>
  <c r="E19" i="6"/>
  <c r="F19" i="6"/>
  <c r="B19" i="6"/>
  <c r="D127" i="5"/>
  <c r="D126" i="5"/>
  <c r="D125" i="5"/>
  <c r="D121" i="5"/>
  <c r="D120" i="5"/>
  <c r="G95" i="5"/>
  <c r="F95" i="5"/>
  <c r="E95" i="5"/>
  <c r="G94" i="5"/>
  <c r="F94" i="5"/>
  <c r="E94" i="5"/>
  <c r="F32" i="6" l="1"/>
  <c r="E24" i="6"/>
  <c r="D31" i="6"/>
  <c r="E37" i="6"/>
  <c r="E29" i="6"/>
  <c r="F29" i="6"/>
  <c r="B25" i="6"/>
  <c r="E30" i="6"/>
  <c r="F24" i="6"/>
  <c r="D30" i="6"/>
  <c r="E36" i="6"/>
  <c r="E28" i="6"/>
  <c r="F28" i="6"/>
  <c r="F31" i="6"/>
  <c r="E38" i="6"/>
  <c r="B24" i="6"/>
  <c r="C29" i="6"/>
  <c r="D29" i="6"/>
  <c r="E35" i="6"/>
  <c r="E27" i="6"/>
  <c r="F27" i="6"/>
  <c r="F30" i="6"/>
  <c r="E34" i="6"/>
  <c r="F26" i="6"/>
  <c r="H94" i="5"/>
  <c r="E96" i="5"/>
  <c r="G96" i="5"/>
  <c r="H95" i="5"/>
  <c r="F96" i="5"/>
  <c r="H96" i="5" l="1"/>
  <c r="F104" i="5" s="1"/>
  <c r="G105" i="5"/>
  <c r="G112" i="5" s="1"/>
  <c r="E105" i="5"/>
  <c r="F111" i="5" l="1"/>
  <c r="F105" i="5"/>
  <c r="F112" i="5" s="1"/>
  <c r="H105" i="5"/>
  <c r="E112" i="5"/>
  <c r="H112" i="5" s="1"/>
  <c r="E104" i="5"/>
  <c r="G104" i="5"/>
  <c r="E110" i="4"/>
  <c r="F110" i="4" s="1"/>
  <c r="E104" i="4"/>
  <c r="E97" i="4"/>
  <c r="G105" i="4"/>
  <c r="F105" i="4"/>
  <c r="E105" i="4"/>
  <c r="G104" i="4"/>
  <c r="F104" i="4"/>
  <c r="D118" i="5" l="1"/>
  <c r="G111" i="5"/>
  <c r="G113" i="5" s="1"/>
  <c r="G106" i="5"/>
  <c r="E111" i="5"/>
  <c r="H104" i="5"/>
  <c r="H106" i="5" s="1"/>
  <c r="E106" i="5"/>
  <c r="F113" i="5"/>
  <c r="F106" i="5"/>
  <c r="F106" i="4"/>
  <c r="H105" i="4"/>
  <c r="H104" i="4"/>
  <c r="H106" i="4" s="1"/>
  <c r="G106" i="4"/>
  <c r="E106" i="4"/>
  <c r="H111" i="5" l="1"/>
  <c r="H113" i="5" s="1"/>
  <c r="D117" i="5" s="1"/>
  <c r="E113" i="5"/>
</calcChain>
</file>

<file path=xl/sharedStrings.xml><?xml version="1.0" encoding="utf-8"?>
<sst xmlns="http://schemas.openxmlformats.org/spreadsheetml/2006/main" count="974" uniqueCount="361">
  <si>
    <t>No.</t>
  </si>
  <si>
    <t xml:space="preserve">Variable </t>
  </si>
  <si>
    <t>Description</t>
  </si>
  <si>
    <t>Code</t>
  </si>
  <si>
    <t>Note</t>
  </si>
  <si>
    <t>Obs</t>
  </si>
  <si>
    <t>ตัวอย่างที่</t>
  </si>
  <si>
    <t>Sex</t>
  </si>
  <si>
    <t>เพศ</t>
  </si>
  <si>
    <t>ชาย</t>
  </si>
  <si>
    <t>หญิง</t>
  </si>
  <si>
    <t>Age</t>
  </si>
  <si>
    <t>อายุ</t>
  </si>
  <si>
    <t>ตัวเลขจริง</t>
  </si>
  <si>
    <t>Inc</t>
  </si>
  <si>
    <t>รายได้</t>
  </si>
  <si>
    <t>Edu</t>
  </si>
  <si>
    <t>ระดับการศึกษา</t>
  </si>
  <si>
    <t>ไม่ได้รับการศึกษา</t>
  </si>
  <si>
    <t>ประถมศึกษา</t>
  </si>
  <si>
    <t>มัธยมศึกษา</t>
  </si>
  <si>
    <t>ปริญญาตรี</t>
  </si>
  <si>
    <t>สูงกว่าปริญญาตรี</t>
  </si>
  <si>
    <t>Stu</t>
  </si>
  <si>
    <t>สถานภาพสมรส</t>
  </si>
  <si>
    <t>โสด</t>
  </si>
  <si>
    <t>สมรส</t>
  </si>
  <si>
    <t>แยกกันอยู่/หย่าร้าง</t>
  </si>
  <si>
    <t>Mem</t>
  </si>
  <si>
    <t>จำนวนสมาชิกในครัวเรือน</t>
  </si>
  <si>
    <t>Job</t>
  </si>
  <si>
    <t>ปลูกเป็นอาชีพหลักหรืออาชีพรอง</t>
  </si>
  <si>
    <t>อาชีพหลัก</t>
  </si>
  <si>
    <t>อาชีพรอง</t>
  </si>
  <si>
    <t>Farm</t>
  </si>
  <si>
    <t>สถานะการถือครอง</t>
  </si>
  <si>
    <t>เป็นเจ้าของเอง</t>
  </si>
  <si>
    <t>เช่า</t>
  </si>
  <si>
    <t>Land</t>
  </si>
  <si>
    <t>ขนาดของที่ดิน</t>
  </si>
  <si>
    <t>Money</t>
  </si>
  <si>
    <t>แหล่งที่มาของเงิน</t>
  </si>
  <si>
    <t>ของตัวเอง</t>
  </si>
  <si>
    <t>กู้ยืมมาจากธนาคาร</t>
  </si>
  <si>
    <t>เงินกู้นอกระบบ</t>
  </si>
  <si>
    <t>ได้รับความช่วยเหลืออื่นๆ</t>
  </si>
  <si>
    <t>Fac1</t>
  </si>
  <si>
    <t>ให้ผลผลิตที่ดีกว่าพันธุ์อื่น</t>
  </si>
  <si>
    <t>ไม่เลือก</t>
  </si>
  <si>
    <t>เลือก</t>
  </si>
  <si>
    <t>Fac2</t>
  </si>
  <si>
    <t>ผลผลิตที่ขายได้มีตลาดรองรับที่แน่นอน</t>
  </si>
  <si>
    <t>Fac3</t>
  </si>
  <si>
    <t>มีการส่งเสริมจากพนักงานขายที่สม่ำเสมอ</t>
  </si>
  <si>
    <t>Fac4</t>
  </si>
  <si>
    <t>หาซื้อได้ง่าย</t>
  </si>
  <si>
    <t>Fac5</t>
  </si>
  <si>
    <t>เนื่องจากการทำ Contract Farming กับผู้รับซื้อ</t>
  </si>
  <si>
    <t>Pla1</t>
  </si>
  <si>
    <t>ร้านขายเมล็ดพันธุ์ทั่วไป</t>
  </si>
  <si>
    <t>เลือกสถานที่นี้</t>
  </si>
  <si>
    <t>ไม่เลือกสถานที่นี้</t>
  </si>
  <si>
    <t>Pla2</t>
  </si>
  <si>
    <t>บริษัทนำมาขายให้ที่ไร่</t>
  </si>
  <si>
    <t>Pla3</t>
  </si>
  <si>
    <t>ตัวแทนจำหน่ายภายในชุมชน</t>
  </si>
  <si>
    <t>Pla4</t>
  </si>
  <si>
    <t>ผู้รับซื้อผลผลิตนำเมล็ดพันธุ์มาให้</t>
  </si>
  <si>
    <t>Year</t>
  </si>
  <si>
    <t>ปลูกข้าวเฉลี่ยต่อปี</t>
  </si>
  <si>
    <t>1 ครั้ง</t>
  </si>
  <si>
    <t>2 ครั้ง</t>
  </si>
  <si>
    <t>3 ครั้ง</t>
  </si>
  <si>
    <t>มากกว่า 3 ครั้ง</t>
  </si>
  <si>
    <t>pay</t>
  </si>
  <si>
    <t>ชำระเงินค่าเมล็ดพันธุ์ด้วยวิธีใด</t>
  </si>
  <si>
    <t>เงินสด</t>
  </si>
  <si>
    <t>เงินเชื่อ</t>
  </si>
  <si>
    <t>Quan</t>
  </si>
  <si>
    <t>ปริมาณเมล็ดพันธุ์ที่ซื้อแต่ละครั้ง</t>
  </si>
  <si>
    <t>Order1</t>
  </si>
  <si>
    <t>ปัจจัยด้านการส่งเสริมการขายที่สำคัญอันดับ 1</t>
  </si>
  <si>
    <t>การโฆษณาสำคัญเป็นอันดับ 1</t>
  </si>
  <si>
    <t>การลดแลกแจกแถมสำคัญเป็นอันดับ 1</t>
  </si>
  <si>
    <t>การให้สินเชื่อเมล็ดพันธ์สำคัญเป็นอันดับ 1</t>
  </si>
  <si>
    <t>การแจกเมล็ดพันธุ์ให้ทดลองสำคัญเป็นอันดับ 1</t>
  </si>
  <si>
    <t>การให้ความดูแลเป็นพิเศษสำหรับลูกค้าประจำสำคัญเป็นอันดับ 1</t>
  </si>
  <si>
    <t>Order2</t>
  </si>
  <si>
    <t>ปัจจัยด้านการส่งเสริมการขายที่สำคัญอันดับ 2</t>
  </si>
  <si>
    <t>การโฆษณาสำคัญเป็นอันดับ 2</t>
  </si>
  <si>
    <t>การลดแลกแจกแถมสำคัญเป็นอันดับ 2</t>
  </si>
  <si>
    <t>การให้สินเชื่อเมล็ดพันธ์สำคัญเป็นอันดับ 2</t>
  </si>
  <si>
    <t>การแจกเมล็ดพันธุ์ให้ทดลองสำคัญเป็นอันดับ 2</t>
  </si>
  <si>
    <t>การให้ความดูแลเป็นพิเศษสำหรับลูกค้าประจำสำคัญเป็นอันดับ 2</t>
  </si>
  <si>
    <t>Order3</t>
  </si>
  <si>
    <t xml:space="preserve">ปัจจัยด้านการส่งเสริมการขายที่สำคัญอันดับ 3 </t>
  </si>
  <si>
    <t>การโฆษณาสำคัญเป็นอันดับ 3</t>
  </si>
  <si>
    <t>การลดแลกแจกแถมสำคัญเป็นอันดับ 3</t>
  </si>
  <si>
    <t>การให้สินเชื่อเมล็ดพันธ์สำคัญเป็นอันดับ 3</t>
  </si>
  <si>
    <t>การแจกเมล็ดพันธุ์ให้ทดลองสำคัญเป็นอันดับ 3</t>
  </si>
  <si>
    <t>การให้ความดูแลเป็นพิเศษสำหรับลูกค้าประจำสำคัญเป็นอันดับ 3</t>
  </si>
  <si>
    <t>Pro1</t>
  </si>
  <si>
    <t>เมล็ดพันธุ์มีตรา/ ยี่ห้อ/ ที่ชัดเจน</t>
  </si>
  <si>
    <t>น้อยที่สุด</t>
  </si>
  <si>
    <t>น้อย</t>
  </si>
  <si>
    <t>ปานกลาง</t>
  </si>
  <si>
    <t>มาก</t>
  </si>
  <si>
    <t>มากที่สุด</t>
  </si>
  <si>
    <t>Pro2</t>
  </si>
  <si>
    <t>เมล็ดพันธุ์ระบุวันที่ผลิตและหมดอายุที่ชัดเจน</t>
  </si>
  <si>
    <t>Pro3</t>
  </si>
  <si>
    <t>เมล็ดพันธุ์มีการรับประกันคุณภาพเปลี่ยนคืนได้</t>
  </si>
  <si>
    <t>Promo1</t>
  </si>
  <si>
    <t>การโฆษณา</t>
  </si>
  <si>
    <t>Promo2</t>
  </si>
  <si>
    <t>การลด แลก แจก แถม</t>
  </si>
  <si>
    <t>Promo3</t>
  </si>
  <si>
    <t>การให้สินเชื่อเมล็ดพันธุ์</t>
  </si>
  <si>
    <t>Promo4</t>
  </si>
  <si>
    <t>การแจกเมล็ดพันธุ์ให้ทดลองใช้</t>
  </si>
  <si>
    <t>Promo5</t>
  </si>
  <si>
    <t>การให้ความดูแลเป็นพิเศษสำหรับลูกค้าประจำ</t>
  </si>
  <si>
    <t>pla3</t>
  </si>
  <si>
    <t>pla4</t>
  </si>
  <si>
    <t>order1</t>
  </si>
  <si>
    <t>order2</t>
  </si>
  <si>
    <t>order3</t>
  </si>
  <si>
    <t>pro1</t>
  </si>
  <si>
    <t>pro2</t>
  </si>
  <si>
    <t>pro3</t>
  </si>
  <si>
    <t>promo2</t>
  </si>
  <si>
    <t>promo3</t>
  </si>
  <si>
    <t>promo4</t>
  </si>
  <si>
    <t>promo5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</si>
  <si>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</si>
  <si>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</si>
  <si>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</si>
  <si>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</si>
  <si>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</si>
  <si>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</si>
  <si>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</si>
  <si>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</si>
  <si>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</si>
  <si>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</si>
  <si>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</si>
  <si>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</si>
  <si>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</si>
  <si>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</si>
  <si>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</si>
  <si>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Total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</si>
  <si>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</si>
  <si>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</si>
  <si>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</si>
  <si>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</si>
  <si>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</si>
  <si>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</si>
  <si>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</si>
  <si>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</si>
  <si>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RESIDUAL OUTPUT</t>
  </si>
  <si>
    <t>PROBABILITY OUTPUT</t>
  </si>
  <si>
    <t>Observation</t>
  </si>
  <si>
    <t>Predicted Quan</t>
  </si>
  <si>
    <t>Residuals</t>
  </si>
  <si>
    <t>Percentile</t>
  </si>
  <si>
    <t>obs</t>
  </si>
  <si>
    <t>Count</t>
  </si>
  <si>
    <t>B: Farm</t>
  </si>
  <si>
    <t>A: Job</t>
  </si>
  <si>
    <t>Expected</t>
  </si>
  <si>
    <t>p-value</t>
  </si>
  <si>
    <t>Countif</t>
  </si>
  <si>
    <t>Pivot</t>
  </si>
  <si>
    <t>Data Analysis</t>
  </si>
  <si>
    <t>Use Function fomular</t>
  </si>
  <si>
    <t>sex</t>
  </si>
  <si>
    <t>Count of Sex</t>
  </si>
  <si>
    <t>Column Labels</t>
  </si>
  <si>
    <t>Mean</t>
  </si>
  <si>
    <t>Row Labels</t>
  </si>
  <si>
    <t>Grand Total</t>
  </si>
  <si>
    <t>SD/sqaure root n</t>
  </si>
  <si>
    <t>Median</t>
  </si>
  <si>
    <t>Mode</t>
  </si>
  <si>
    <t>Standard Deviation</t>
  </si>
  <si>
    <t>Sample Variance</t>
  </si>
  <si>
    <t>stu</t>
  </si>
  <si>
    <t>Kurtosis</t>
  </si>
  <si>
    <t>Skewness</t>
  </si>
  <si>
    <t>Range</t>
  </si>
  <si>
    <t>Minimum</t>
  </si>
  <si>
    <t>Maximum</t>
  </si>
  <si>
    <t>Sum</t>
  </si>
  <si>
    <t>&gt;=30000</t>
  </si>
  <si>
    <t>&lt;30000</t>
  </si>
  <si>
    <t>Confidence Level(95.0%)</t>
  </si>
  <si>
    <t>Income</t>
  </si>
  <si>
    <t>Male</t>
  </si>
  <si>
    <t>Female</t>
  </si>
  <si>
    <t>t-Test: Two-Sample Assuming Equal Variances</t>
  </si>
  <si>
    <t>Variance</t>
  </si>
  <si>
    <t>Pooled Variance</t>
  </si>
  <si>
    <t>Hypothesized Mean Difference</t>
  </si>
  <si>
    <t>การทดสอบแบบหางเดียว</t>
  </si>
  <si>
    <t>การทดสอบด้านขวา ต้องมี 2 เงื่อนไขนี้จึงจะปฏิเสธ H0</t>
  </si>
  <si>
    <t>P(T&lt;=t) one-tail</t>
  </si>
  <si>
    <t>1. t stat &gt; 0</t>
  </si>
  <si>
    <t>t Critical one-tail</t>
  </si>
  <si>
    <t>2. P(T&lt;=t) one-tail &lt; alpha</t>
  </si>
  <si>
    <t>P(T&lt;=t) two-tail</t>
  </si>
  <si>
    <t>t Critical two-tail</t>
  </si>
  <si>
    <t>การทดสอบด้านซ้าย ต้องมี 2 เงื่อนไขนี้จึงจะปฏิเสธ H0</t>
  </si>
  <si>
    <t xml:space="preserve">1. t stat &lt;0 </t>
  </si>
  <si>
    <t>t-Test: Two-Sample Assuming Unequal Variances</t>
  </si>
  <si>
    <t>F-Test Two-Sample for Variances</t>
  </si>
  <si>
    <t>P(F&lt;=f) one-tail</t>
  </si>
  <si>
    <t>F Critical one-tail</t>
  </si>
  <si>
    <t>คนละครึ่ง</t>
  </si>
  <si>
    <t>เราชนะ</t>
  </si>
  <si>
    <t>t-Test: Paired Two Sample for Means</t>
  </si>
  <si>
    <t>Pearson Correlation</t>
  </si>
  <si>
    <t> A Levene's Test in Excel</t>
  </si>
  <si>
    <t>Anova: Single Factor</t>
  </si>
  <si>
    <t>SUMMARY</t>
  </si>
  <si>
    <t>Groups</t>
  </si>
  <si>
    <t>Average</t>
  </si>
  <si>
    <t>Source of Variation</t>
  </si>
  <si>
    <t>F crit</t>
  </si>
  <si>
    <t>Between Groups</t>
  </si>
  <si>
    <t>Within Groups</t>
  </si>
  <si>
    <t>mean</t>
  </si>
  <si>
    <t>variance</t>
  </si>
  <si>
    <t>Absolute residuals</t>
  </si>
  <si>
    <t>ANOVA test</t>
  </si>
  <si>
    <t>Welch’s Test</t>
  </si>
  <si>
    <t>count</t>
  </si>
  <si>
    <t>w</t>
  </si>
  <si>
    <t>w28</t>
  </si>
  <si>
    <t>mean'</t>
  </si>
  <si>
    <t>w29</t>
  </si>
  <si>
    <t>a</t>
  </si>
  <si>
    <t>b</t>
  </si>
  <si>
    <t>k</t>
  </si>
  <si>
    <t>w30</t>
  </si>
  <si>
    <t>df1</t>
  </si>
  <si>
    <t>df2</t>
  </si>
  <si>
    <t>w31</t>
  </si>
  <si>
    <t>https://www.real-statistics.com/one-way-analysis-of-variance-anova/welchs-procedure/</t>
  </si>
  <si>
    <t>https://www.youtube.com/watch?v=SGNPl0INehU</t>
  </si>
  <si>
    <t>จำนวนการแบ่งกลุ่มของตัวอย่าง (ระดับการศึกษา)</t>
  </si>
  <si>
    <t>k-1</t>
  </si>
  <si>
    <t>x</t>
  </si>
  <si>
    <t>y</t>
  </si>
  <si>
    <t>Anova: Two-Factor With Replication</t>
  </si>
  <si>
    <t>A</t>
  </si>
  <si>
    <t>B</t>
  </si>
  <si>
    <t>C</t>
  </si>
  <si>
    <t>Sample</t>
  </si>
  <si>
    <t>Columns</t>
  </si>
  <si>
    <t>Interaction</t>
  </si>
  <si>
    <t>Within</t>
  </si>
  <si>
    <t>การทดสอบค่าสัดส่วน 1 ประชากร แบบ 2 ตัวเลือก</t>
  </si>
  <si>
    <t>การทดสอบค่าสัดส่วน 1 ประชากร แบบหลายตัวเลือก</t>
  </si>
  <si>
    <t>การทดสอบผลต่างระหว่าง 2 ประชากร</t>
  </si>
  <si>
    <t xml:space="preserve">Hypothesis </t>
  </si>
  <si>
    <t>H0</t>
  </si>
  <si>
    <t>P=</t>
  </si>
  <si>
    <t>เช่น ต้องการทดสอบว่า กรณีขอคนจบ ปตรี</t>
  </si>
  <si>
    <t>ค่าทดสอบที่ต้องการ</t>
  </si>
  <si>
    <t>H1</t>
  </si>
  <si>
    <r>
      <t>P</t>
    </r>
    <r>
      <rPr>
        <sz val="11"/>
        <color theme="1"/>
        <rFont val="Calibri"/>
        <family val="2"/>
      </rPr>
      <t>≠</t>
    </r>
  </si>
  <si>
    <t>ระดับนัยสำคัญ</t>
  </si>
  <si>
    <t>เพศชาย โสด</t>
  </si>
  <si>
    <t>=T5</t>
  </si>
  <si>
    <t>Types of test:</t>
  </si>
  <si>
    <t>Two-tailed test</t>
  </si>
  <si>
    <t>จำนวนเพศชายทั้งหมด</t>
  </si>
  <si>
    <t>=W5</t>
  </si>
  <si>
    <t>Types of distribution:</t>
  </si>
  <si>
    <t>Normal distribution</t>
  </si>
  <si>
    <t>P≥</t>
  </si>
  <si>
    <t>สัดส่วนเพศชายที่โสด</t>
  </si>
  <si>
    <t>=AA7/AA8</t>
  </si>
  <si>
    <r>
      <t>P</t>
    </r>
    <r>
      <rPr>
        <sz val="11"/>
        <color theme="1"/>
        <rFont val="Calibri"/>
        <family val="2"/>
      </rPr>
      <t>&lt;</t>
    </r>
  </si>
  <si>
    <t xml:space="preserve">level of significance </t>
  </si>
  <si>
    <t>alpha</t>
  </si>
  <si>
    <t>Hypothesis</t>
  </si>
  <si>
    <t>Pชายโสด</t>
  </si>
  <si>
    <t>=</t>
  </si>
  <si>
    <t>Pหญิงโสด</t>
  </si>
  <si>
    <t>P≤</t>
  </si>
  <si>
    <t>≠</t>
  </si>
  <si>
    <t>เพศ ญ โสด</t>
  </si>
  <si>
    <t>=T6</t>
  </si>
  <si>
    <t>P&gt;</t>
  </si>
  <si>
    <t>จำนวนเพศ ญ ทั้งหมด</t>
  </si>
  <si>
    <t>=W6</t>
  </si>
  <si>
    <t>Sample statistics</t>
  </si>
  <si>
    <t>≥</t>
  </si>
  <si>
    <t>สัดส่วนเพศ ญ ที่โสด</t>
  </si>
  <si>
    <t>=AA12/AA13</t>
  </si>
  <si>
    <t>Number of success</t>
  </si>
  <si>
    <t>=B3</t>
  </si>
  <si>
    <t>&lt;</t>
  </si>
  <si>
    <t>Sample sizes</t>
  </si>
  <si>
    <t>=B4</t>
  </si>
  <si>
    <t>Sample proportion</t>
  </si>
  <si>
    <t>=F15/F16</t>
  </si>
  <si>
    <t>ค่าที่ต้องการทดสอบ</t>
  </si>
  <si>
    <t>≤</t>
  </si>
  <si>
    <t>ผลต่างของสัดส่วน ช และ ญ ที่โสด</t>
  </si>
  <si>
    <t>=AA9-AA14</t>
  </si>
  <si>
    <t>ระดับนัยสำคัญที่กำหนด</t>
  </si>
  <si>
    <t>&gt;</t>
  </si>
  <si>
    <t>สัดส่วนรวมของตัวอย่าง</t>
  </si>
  <si>
    <t>=(AA7+AA12)/(AA8+AA13)</t>
  </si>
  <si>
    <t>Stadard deviation of the sampling distribution</t>
  </si>
  <si>
    <t>=SQRT(F5*(1-F5)/F16)</t>
  </si>
  <si>
    <t>ขนาดตัวอย่าง</t>
  </si>
  <si>
    <t>=J7</t>
  </si>
  <si>
    <t>ค่าสถิติทดสอบ Z</t>
  </si>
  <si>
    <t>=(AA17-AA4)/SQRT(AA18*(1-AA18)*(1/AA8+1/AA13))</t>
  </si>
  <si>
    <t>left-tailed</t>
  </si>
  <si>
    <t>=NORM.DIST(F17,F4,E20,1)</t>
  </si>
  <si>
    <t>คนจบ ป ตรี</t>
  </si>
  <si>
    <t>=J5</t>
  </si>
  <si>
    <t>=SQRT(AA18*(1-AA18)*(1/AA8+1/AA13))</t>
  </si>
  <si>
    <t>right-tailed</t>
  </si>
  <si>
    <t>=1-E21</t>
  </si>
  <si>
    <t>สัดส่วนคน จบ ป ตรี</t>
  </si>
  <si>
    <t>=M21/M20</t>
  </si>
  <si>
    <t>two-tailed</t>
  </si>
  <si>
    <t>=2*MIN(E21:E22)</t>
  </si>
  <si>
    <t>ค่าคลาดเคลื่อนมาตรฐาน</t>
  </si>
  <si>
    <t>=SQRT(M18*(1-M18)/M20)</t>
  </si>
  <si>
    <t>=NORM.DIST(AA17,AA4,AA21,1)</t>
  </si>
  <si>
    <t>=1-AA23</t>
  </si>
  <si>
    <t>สถิติทดสอบ Z</t>
  </si>
  <si>
    <t>=(M22-M17)/M23</t>
  </si>
  <si>
    <t>=2*MIN(AA23:AA24)</t>
  </si>
  <si>
    <t>=NORM.DIST(M22,M17,M23,1)</t>
  </si>
  <si>
    <t>Pช=</t>
  </si>
  <si>
    <t>และ Pญ=</t>
  </si>
  <si>
    <t>=1-M27</t>
  </si>
  <si>
    <t>Pช≠</t>
  </si>
  <si>
    <t>และ Pญ≠</t>
  </si>
  <si>
    <t>=2*MIN(M27:M28)</t>
  </si>
  <si>
    <t>Observed</t>
  </si>
  <si>
    <t>Chi-square</t>
  </si>
  <si>
    <t>Critical value of Chi-square</t>
  </si>
  <si>
    <t>Observed value</t>
  </si>
  <si>
    <t>r1</t>
  </si>
  <si>
    <t>r2</t>
  </si>
  <si>
    <t>n</t>
  </si>
  <si>
    <t>c1</t>
  </si>
  <si>
    <t>c2</t>
  </si>
  <si>
    <t>c3</t>
  </si>
  <si>
    <t>Expected value</t>
  </si>
  <si>
    <t>df= (r-1)*(c-1)</t>
  </si>
  <si>
    <t>Contingency Coefficient</t>
  </si>
  <si>
    <t>Phi</t>
  </si>
  <si>
    <t>Cramer’s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</si>
</sst>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13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charset val="22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8"/>
      <name val="Calibri"/>
      <family val="2"/>
      <charset val="222"/>
      <scheme val="minor"/>
    </font>
    <font>
      <i/>
      <sz val="10"/>
      <color theme="1"/>
      <name val="Calibri"/>
      <family val="2"/>
      <charset val="222"/>
      <scheme val="minor"/>
    </font>
    <font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3" fillId="2" borderId="0" applyNumberFormat="0" applyBorder="0" applyAlignment="0" applyProtection="0"/>
    <xf numFmtId="0" fontId="2" fillId="3" borderId="0" applyNumberFormat="0" applyBorder="0" applyAlignment="0" applyProtection="0"/>
    <xf numFmtId="164" fontId="9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2" fillId="3" borderId="1" xfId="2" applyBorder="1" applyAlignment="1">
      <alignment horizontal="center"/>
    </xf>
    <xf numFmtId="0" fontId="5" fillId="0" borderId="0" xfId="0" applyFont="1"/>
    <xf numFmtId="0" fontId="6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0" fontId="0" fillId="4" borderId="1" xfId="0" applyFill="1" applyBorder="1"/>
    <xf numFmtId="0" fontId="0" fillId="0" borderId="11" xfId="0" applyBorder="1"/>
    <xf numFmtId="0" fontId="7" fillId="0" borderId="12" xfId="0" applyFont="1" applyBorder="1" applyAlignment="1">
      <alignment horizontal="centerContinuous"/>
    </xf>
    <xf numFmtId="0" fontId="6" fillId="0" borderId="0" xfId="0" applyFont="1" applyAlignment="1">
      <alignment horizontal="center"/>
    </xf>
    <xf numFmtId="1" fontId="0" fillId="0" borderId="0" xfId="0" applyNumberForma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49" fontId="0" fillId="0" borderId="0" xfId="0" applyNumberFormat="1"/>
    <xf numFmtId="0" fontId="7" fillId="0" borderId="1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1" fillId="0" borderId="13" xfId="0" applyFont="1" applyBorder="1" applyAlignment="1">
      <alignment horizontal="right"/>
    </xf>
    <xf numFmtId="0" fontId="0" fillId="0" borderId="0" xfId="0" applyAlignment="1">
      <alignment horizontal="right"/>
    </xf>
    <xf numFmtId="0" fontId="12" fillId="0" borderId="0" xfId="0" applyFont="1" applyAlignment="1">
      <alignment horizontal="center"/>
    </xf>
    <xf numFmtId="11" fontId="0" fillId="0" borderId="0" xfId="0" applyNumberFormat="1"/>
    <xf numFmtId="164" fontId="0" fillId="0" borderId="0" xfId="3" applyFont="1" applyAlignment="1">
      <alignment horizontal="center"/>
    </xf>
    <xf numFmtId="0" fontId="0" fillId="0" borderId="17" xfId="0" applyBorder="1"/>
    <xf numFmtId="0" fontId="0" fillId="0" borderId="19" xfId="0" applyBorder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2" fontId="0" fillId="9" borderId="0" xfId="0" applyNumberFormat="1" applyFill="1" applyAlignment="1">
      <alignment horizontal="center"/>
    </xf>
    <xf numFmtId="0" fontId="0" fillId="0" borderId="2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7" borderId="21" xfId="0" applyFill="1" applyBorder="1" applyAlignment="1">
      <alignment horizontal="center"/>
    </xf>
    <xf numFmtId="0" fontId="0" fillId="5" borderId="22" xfId="0" applyFill="1" applyBorder="1"/>
    <xf numFmtId="0" fontId="0" fillId="5" borderId="11" xfId="0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0" fontId="0" fillId="9" borderId="0" xfId="0" applyFill="1"/>
    <xf numFmtId="0" fontId="0" fillId="9" borderId="0" xfId="0" applyFill="1" applyAlignment="1">
      <alignment horizontal="center"/>
    </xf>
    <xf numFmtId="1" fontId="0" fillId="9" borderId="0" xfId="0" applyNumberFormat="1" applyFill="1" applyAlignment="1">
      <alignment horizontal="center"/>
    </xf>
    <xf numFmtId="0" fontId="7" fillId="9" borderId="12" xfId="0" applyFont="1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2" fillId="3" borderId="2" xfId="2" applyBorder="1" applyAlignment="1">
      <alignment horizontal="center" vertical="center"/>
    </xf>
    <xf numFmtId="0" fontId="2" fillId="3" borderId="3" xfId="2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6" xfId="0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1" fillId="2" borderId="4" xfId="1" applyFont="1" applyBorder="1" applyAlignment="1">
      <alignment horizontal="center" vertical="center"/>
    </xf>
    <xf numFmtId="0" fontId="1" fillId="2" borderId="5" xfId="1" applyFont="1" applyBorder="1" applyAlignment="1">
      <alignment horizontal="center" vertical="center"/>
    </xf>
    <xf numFmtId="0" fontId="1" fillId="2" borderId="6" xfId="1" applyFont="1" applyBorder="1" applyAlignment="1">
      <alignment horizontal="center" vertical="center"/>
    </xf>
    <xf numFmtId="0" fontId="1" fillId="2" borderId="1" xfId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2" borderId="7" xfId="1" applyFont="1" applyBorder="1" applyAlignment="1">
      <alignment horizontal="center" vertical="center"/>
    </xf>
    <xf numFmtId="0" fontId="1" fillId="2" borderId="10" xfId="1" applyFont="1" applyBorder="1" applyAlignment="1">
      <alignment horizontal="center"/>
    </xf>
    <xf numFmtId="0" fontId="1" fillId="2" borderId="3" xfId="1" applyFont="1" applyBorder="1" applyAlignment="1">
      <alignment horizontal="center" vertical="center"/>
    </xf>
    <xf numFmtId="0" fontId="1" fillId="0" borderId="0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left" vertical="center"/>
    </xf>
  </cellXfs>
  <cellStyles count="4">
    <cellStyle name="20% - Accent2" xfId="2" builtinId="34"/>
    <cellStyle name="Comma" xfId="3" builtinId="3"/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'OLS results'!$E$31:$E$118</c:f>
              <c:numCache>
                <c:formatCode>General</c:formatCode>
                <c:ptCount val="88"/>
                <c:pt idx="0">
                  <c:v>0.56818181818181823</c:v>
                </c:pt>
                <c:pt idx="1">
                  <c:v>1.7045454545454546</c:v>
                </c:pt>
                <c:pt idx="2">
                  <c:v>2.8409090909090913</c:v>
                </c:pt>
                <c:pt idx="3">
                  <c:v>3.9772727272727275</c:v>
                </c:pt>
                <c:pt idx="4">
                  <c:v>5.1136363636363642</c:v>
                </c:pt>
                <c:pt idx="5">
                  <c:v>6.2500000000000009</c:v>
                </c:pt>
                <c:pt idx="6">
                  <c:v>7.3863636363636367</c:v>
                </c:pt>
                <c:pt idx="7">
                  <c:v>8.5227272727272734</c:v>
                </c:pt>
                <c:pt idx="8">
                  <c:v>9.6590909090909101</c:v>
                </c:pt>
                <c:pt idx="9">
                  <c:v>10.795454545454547</c:v>
                </c:pt>
                <c:pt idx="10">
                  <c:v>11.931818181818183</c:v>
                </c:pt>
                <c:pt idx="11">
                  <c:v>13.06818181818182</c:v>
                </c:pt>
                <c:pt idx="12">
                  <c:v>14.204545454545455</c:v>
                </c:pt>
                <c:pt idx="13">
                  <c:v>15.340909090909092</c:v>
                </c:pt>
                <c:pt idx="14">
                  <c:v>16.477272727272727</c:v>
                </c:pt>
                <c:pt idx="15">
                  <c:v>17.613636363636363</c:v>
                </c:pt>
                <c:pt idx="16">
                  <c:v>18.75</c:v>
                </c:pt>
                <c:pt idx="17">
                  <c:v>19.886363636363637</c:v>
                </c:pt>
                <c:pt idx="18">
                  <c:v>21.022727272727273</c:v>
                </c:pt>
                <c:pt idx="19">
                  <c:v>22.15909090909091</c:v>
                </c:pt>
                <c:pt idx="20">
                  <c:v>23.295454545454547</c:v>
                </c:pt>
                <c:pt idx="21">
                  <c:v>24.431818181818183</c:v>
                </c:pt>
                <c:pt idx="22">
                  <c:v>25.56818181818182</c:v>
                </c:pt>
                <c:pt idx="23">
                  <c:v>26.704545454545457</c:v>
                </c:pt>
                <c:pt idx="24">
                  <c:v>27.84090909090909</c:v>
                </c:pt>
                <c:pt idx="25">
                  <c:v>28.977272727272727</c:v>
                </c:pt>
                <c:pt idx="26">
                  <c:v>30.113636363636363</c:v>
                </c:pt>
                <c:pt idx="27">
                  <c:v>31.25</c:v>
                </c:pt>
                <c:pt idx="28">
                  <c:v>32.38636363636364</c:v>
                </c:pt>
                <c:pt idx="29">
                  <c:v>33.52272727272728</c:v>
                </c:pt>
                <c:pt idx="30">
                  <c:v>34.659090909090914</c:v>
                </c:pt>
                <c:pt idx="31">
                  <c:v>35.795454545454554</c:v>
                </c:pt>
                <c:pt idx="32">
                  <c:v>36.931818181818187</c:v>
                </c:pt>
                <c:pt idx="33">
                  <c:v>38.06818181818182</c:v>
                </c:pt>
                <c:pt idx="34">
                  <c:v>39.20454545454546</c:v>
                </c:pt>
                <c:pt idx="35">
                  <c:v>40.340909090909093</c:v>
                </c:pt>
                <c:pt idx="36">
                  <c:v>41.477272727272734</c:v>
                </c:pt>
                <c:pt idx="37">
                  <c:v>42.613636363636367</c:v>
                </c:pt>
                <c:pt idx="38">
                  <c:v>43.750000000000007</c:v>
                </c:pt>
                <c:pt idx="39">
                  <c:v>44.88636363636364</c:v>
                </c:pt>
                <c:pt idx="40">
                  <c:v>46.02272727272728</c:v>
                </c:pt>
                <c:pt idx="41">
                  <c:v>47.159090909090914</c:v>
                </c:pt>
                <c:pt idx="42">
                  <c:v>48.295454545454554</c:v>
                </c:pt>
                <c:pt idx="43">
                  <c:v>49.431818181818187</c:v>
                </c:pt>
                <c:pt idx="44">
                  <c:v>50.568181818181827</c:v>
                </c:pt>
                <c:pt idx="45">
                  <c:v>51.70454545454546</c:v>
                </c:pt>
                <c:pt idx="46">
                  <c:v>52.840909090909101</c:v>
                </c:pt>
                <c:pt idx="47">
                  <c:v>53.977272727272734</c:v>
                </c:pt>
                <c:pt idx="48">
                  <c:v>55.113636363636367</c:v>
                </c:pt>
                <c:pt idx="49">
                  <c:v>56.250000000000007</c:v>
                </c:pt>
                <c:pt idx="50">
                  <c:v>57.38636363636364</c:v>
                </c:pt>
                <c:pt idx="51">
                  <c:v>58.52272727272728</c:v>
                </c:pt>
                <c:pt idx="52">
                  <c:v>59.659090909090914</c:v>
                </c:pt>
                <c:pt idx="53">
                  <c:v>60.795454545454554</c:v>
                </c:pt>
                <c:pt idx="54">
                  <c:v>61.931818181818187</c:v>
                </c:pt>
                <c:pt idx="55">
                  <c:v>63.068181818181827</c:v>
                </c:pt>
                <c:pt idx="56">
                  <c:v>64.204545454545453</c:v>
                </c:pt>
                <c:pt idx="57">
                  <c:v>65.340909090909093</c:v>
                </c:pt>
                <c:pt idx="58">
                  <c:v>66.477272727272734</c:v>
                </c:pt>
                <c:pt idx="59">
                  <c:v>67.61363636363636</c:v>
                </c:pt>
                <c:pt idx="60">
                  <c:v>68.75</c:v>
                </c:pt>
                <c:pt idx="61">
                  <c:v>69.88636363636364</c:v>
                </c:pt>
                <c:pt idx="62">
                  <c:v>71.02272727272728</c:v>
                </c:pt>
                <c:pt idx="63">
                  <c:v>72.159090909090907</c:v>
                </c:pt>
                <c:pt idx="64">
                  <c:v>73.295454545454547</c:v>
                </c:pt>
                <c:pt idx="65">
                  <c:v>74.431818181818187</c:v>
                </c:pt>
                <c:pt idx="66">
                  <c:v>75.568181818181813</c:v>
                </c:pt>
                <c:pt idx="67">
                  <c:v>76.704545454545453</c:v>
                </c:pt>
                <c:pt idx="68">
                  <c:v>77.840909090909093</c:v>
                </c:pt>
                <c:pt idx="69">
                  <c:v>78.977272727272734</c:v>
                </c:pt>
                <c:pt idx="70">
                  <c:v>80.11363636363636</c:v>
                </c:pt>
                <c:pt idx="71">
                  <c:v>81.25</c:v>
                </c:pt>
                <c:pt idx="72">
                  <c:v>82.38636363636364</c:v>
                </c:pt>
                <c:pt idx="73">
                  <c:v>83.52272727272728</c:v>
                </c:pt>
                <c:pt idx="74">
                  <c:v>84.659090909090907</c:v>
                </c:pt>
                <c:pt idx="75">
                  <c:v>85.795454545454547</c:v>
                </c:pt>
                <c:pt idx="76">
                  <c:v>86.931818181818187</c:v>
                </c:pt>
                <c:pt idx="77">
                  <c:v>88.068181818181827</c:v>
                </c:pt>
                <c:pt idx="78">
                  <c:v>89.204545454545453</c:v>
                </c:pt>
                <c:pt idx="79">
                  <c:v>90.340909090909093</c:v>
                </c:pt>
                <c:pt idx="80">
                  <c:v>91.477272727272734</c:v>
                </c:pt>
                <c:pt idx="81">
                  <c:v>92.61363636363636</c:v>
                </c:pt>
                <c:pt idx="82">
                  <c:v>93.75</c:v>
                </c:pt>
                <c:pt idx="83">
                  <c:v>94.88636363636364</c:v>
                </c:pt>
                <c:pt idx="84">
                  <c:v>96.02272727272728</c:v>
                </c:pt>
                <c:pt idx="85">
                  <c:v>97.159090909090907</c:v>
                </c:pt>
                <c:pt idx="86">
                  <c:v>98.295454545454547</c:v>
                </c:pt>
                <c:pt idx="87">
                  <c:v>99.431818181818187</c:v>
                </c:pt>
              </c:numCache>
            </c:numRef>
          </c:xVal>
          <c:yVal>
            <c:numRef>
              <c:f>'OLS results'!$F$31:$F$118</c:f>
              <c:numCache>
                <c:formatCode>General</c:formatCode>
                <c:ptCount val="8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8</c:v>
                </c:pt>
                <c:pt idx="80">
                  <c:v>8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C1-8C4F-90F4-D79ECE55D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706127"/>
        <c:axId val="1032120927"/>
      </c:scatterChart>
      <c:valAx>
        <c:axId val="14577061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32120927"/>
        <c:crosses val="autoZero"/>
        <c:crossBetween val="midCat"/>
      </c:valAx>
      <c:valAx>
        <c:axId val="103212092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Quan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7706127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'เราชนะ' </a:t>
            </a:r>
            <a:r>
              <a:rPr lang="en-US"/>
              <a:t>by '</a:t>
            </a:r>
            <a:r>
              <a:rPr lang="th-TH"/>
              <a:t>คนละครึ่ง'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เราชนะ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rgbClr val="FFFFFF"/>
                </a:solidFill>
                <a:prstDash val="solid"/>
              </a:ln>
              <a:effectLst/>
            </c:spPr>
          </c:marker>
          <c:xVal>
            <c:numRef>
              <c:f>'Paired Test'!$B$3:$B$12</c:f>
              <c:numCache>
                <c:formatCode>General</c:formatCode>
                <c:ptCount val="10"/>
                <c:pt idx="0">
                  <c:v>2300</c:v>
                </c:pt>
                <c:pt idx="1">
                  <c:v>1600</c:v>
                </c:pt>
                <c:pt idx="2">
                  <c:v>300</c:v>
                </c:pt>
                <c:pt idx="3">
                  <c:v>2000</c:v>
                </c:pt>
                <c:pt idx="4">
                  <c:v>2500</c:v>
                </c:pt>
                <c:pt idx="5">
                  <c:v>3500</c:v>
                </c:pt>
                <c:pt idx="6">
                  <c:v>2400</c:v>
                </c:pt>
                <c:pt idx="7">
                  <c:v>3000</c:v>
                </c:pt>
                <c:pt idx="8">
                  <c:v>3200</c:v>
                </c:pt>
                <c:pt idx="9">
                  <c:v>3450</c:v>
                </c:pt>
              </c:numCache>
            </c:numRef>
          </c:xVal>
          <c:yVal>
            <c:numRef>
              <c:f>'Paired Test'!$C$3:$C$12</c:f>
              <c:numCache>
                <c:formatCode>General</c:formatCode>
                <c:ptCount val="10"/>
                <c:pt idx="0">
                  <c:v>3500</c:v>
                </c:pt>
                <c:pt idx="1">
                  <c:v>2000</c:v>
                </c:pt>
                <c:pt idx="2">
                  <c:v>1800</c:v>
                </c:pt>
                <c:pt idx="3">
                  <c:v>1500</c:v>
                </c:pt>
                <c:pt idx="4">
                  <c:v>1650</c:v>
                </c:pt>
                <c:pt idx="5">
                  <c:v>3200</c:v>
                </c:pt>
                <c:pt idx="6">
                  <c:v>2900</c:v>
                </c:pt>
                <c:pt idx="7">
                  <c:v>3125</c:v>
                </c:pt>
                <c:pt idx="8">
                  <c:v>2562</c:v>
                </c:pt>
                <c:pt idx="9">
                  <c:v>2566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72-3E47-B430-0BE976D41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269695"/>
        <c:axId val="1337307855"/>
      </c:scatterChart>
      <c:valAx>
        <c:axId val="14772696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h-TH"/>
                  <a:t>คนละครึ่ง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307855"/>
        <c:crosses val="autoZero"/>
        <c:crossBetween val="midCat"/>
      </c:valAx>
      <c:valAx>
        <c:axId val="1337307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h-TH"/>
                  <a:t>เราชนะ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72696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279400</xdr:colOff>
      <xdr:row>1</xdr:row>
      <xdr:rowOff>76200</xdr:rowOff>
    </xdr:from>
    <xdr:to>
      <xdr:col>15</xdr:col>
      <xdr:colOff>279400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73505F-B705-3A40-B031-3431916D8C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32</xdr:row>
      <xdr:rowOff>177800</xdr:rowOff>
    </xdr:from>
    <xdr:to>
      <xdr:col>6</xdr:col>
      <xdr:colOff>50800</xdr:colOff>
      <xdr:row>47</xdr:row>
      <xdr:rowOff>63500</xdr:rowOff>
    </xdr:to>
    <xdr:graphicFrame macro="">
      <xdr:nvGraphicFramePr>
        <xdr:cNvPr id="2" name="Chart 1" descr="Chart type: Scatter. 'เราชนะ' by 'คนละครึ่ง'&#10;&#10;Description automatically generated">
          <a:extLst>
            <a:ext uri="{FF2B5EF4-FFF2-40B4-BE49-F238E27FC236}">
              <a16:creationId xmlns:a16="http://schemas.microsoft.com/office/drawing/2014/main" id="{11D92893-5791-D043-A0EC-232BA910CA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377825</xdr:colOff>
      <xdr:row>23</xdr:row>
      <xdr:rowOff>111125</xdr:rowOff>
    </xdr:from>
    <xdr:to>
      <xdr:col>27</xdr:col>
      <xdr:colOff>571501</xdr:colOff>
      <xdr:row>27</xdr:row>
      <xdr:rowOff>92076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C2E4E9-3BBF-471A-A8B0-1303453C9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375" t="51766" r="32437" b="41227"/>
        <a:stretch/>
      </xdr:blipFill>
      <xdr:spPr>
        <a:xfrm>
          <a:off x="22199600" y="4425950"/>
          <a:ext cx="803275" cy="714376"/>
        </a:xfrm>
        <a:prstGeom prst="rect">
          <a:avLst/>
        </a:prstGeom>
      </xdr:spPr>
    </xdr:pic>
    <xdr:clientData/>
  </xdr:twoCellAnchor>
  <xdr:twoCellAnchor editAs="oneCell">
    <xdr:from>
      <xdr:col>26</xdr:col>
      <xdr:colOff>82551</xdr:colOff>
      <xdr:row>57</xdr:row>
      <xdr:rowOff>25400</xdr:rowOff>
    </xdr:from>
    <xdr:to>
      <xdr:col>34</xdr:col>
      <xdr:colOff>339726</xdr:colOff>
      <xdr:row>64</xdr:row>
      <xdr:rowOff>127934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AE116F-3250-49D8-81D2-41F9FAA28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1920" t="37427" r="14037" b="49156"/>
        <a:stretch/>
      </xdr:blipFill>
      <xdr:spPr>
        <a:xfrm>
          <a:off x="21904326" y="10531475"/>
          <a:ext cx="5133975" cy="1384300"/>
        </a:xfrm>
        <a:prstGeom prst="rect">
          <a:avLst/>
        </a:prstGeom>
      </xdr:spPr>
    </xdr:pic>
    <xdr:clientData/>
  </xdr:twoCellAnchor>
  <xdr:twoCellAnchor editAs="oneCell">
    <xdr:from>
      <xdr:col>30</xdr:col>
      <xdr:colOff>200025</xdr:colOff>
      <xdr:row>22</xdr:row>
      <xdr:rowOff>19049</xdr:rowOff>
    </xdr:from>
    <xdr:to>
      <xdr:col>32</xdr:col>
      <xdr:colOff>400051</xdr:colOff>
      <xdr:row>25</xdr:row>
      <xdr:rowOff>114299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E1AFEFC-FF9F-4565-9B35-F3EB0C4624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7430" t="50191" r="28682" b="41474"/>
        <a:stretch/>
      </xdr:blipFill>
      <xdr:spPr>
        <a:xfrm>
          <a:off x="24460200" y="4095749"/>
          <a:ext cx="1419225" cy="695325"/>
        </a:xfrm>
        <a:prstGeom prst="rect">
          <a:avLst/>
        </a:prstGeom>
      </xdr:spPr>
    </xdr:pic>
    <xdr:clientData/>
  </xdr:twoCellAnchor>
  <xdr:twoCellAnchor editAs="oneCell">
    <xdr:from>
      <xdr:col>30</xdr:col>
      <xdr:colOff>200026</xdr:colOff>
      <xdr:row>26</xdr:row>
      <xdr:rowOff>19049</xdr:rowOff>
    </xdr:from>
    <xdr:to>
      <xdr:col>33</xdr:col>
      <xdr:colOff>130176</xdr:colOff>
      <xdr:row>30</xdr:row>
      <xdr:rowOff>22224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9A5ED63-DE3C-4096-8947-38F836B67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1599" t="50959" r="13586" b="42020"/>
        <a:stretch/>
      </xdr:blipFill>
      <xdr:spPr>
        <a:xfrm>
          <a:off x="24460201" y="4886324"/>
          <a:ext cx="1758950" cy="727075"/>
        </a:xfrm>
        <a:prstGeom prst="rect">
          <a:avLst/>
        </a:prstGeom>
      </xdr:spPr>
    </xdr:pic>
    <xdr:clientData/>
  </xdr:twoCellAnchor>
  <xdr:twoCellAnchor editAs="oneCell">
    <xdr:from>
      <xdr:col>26</xdr:col>
      <xdr:colOff>511175</xdr:colOff>
      <xdr:row>27</xdr:row>
      <xdr:rowOff>130175</xdr:rowOff>
    </xdr:from>
    <xdr:to>
      <xdr:col>27</xdr:col>
      <xdr:colOff>304802</xdr:colOff>
      <xdr:row>29</xdr:row>
      <xdr:rowOff>85725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D86217F-FBB7-4FCB-8A3A-69A1798D4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4753" t="51387" r="14152" b="45558"/>
        <a:stretch/>
      </xdr:blipFill>
      <xdr:spPr>
        <a:xfrm>
          <a:off x="22332950" y="5178425"/>
          <a:ext cx="403226" cy="317500"/>
        </a:xfrm>
        <a:prstGeom prst="rect">
          <a:avLst/>
        </a:prstGeom>
      </xdr:spPr>
    </xdr:pic>
    <xdr:clientData/>
  </xdr:twoCellAnchor>
  <xdr:twoCellAnchor editAs="oneCell">
    <xdr:from>
      <xdr:col>26</xdr:col>
      <xdr:colOff>15875</xdr:colOff>
      <xdr:row>48</xdr:row>
      <xdr:rowOff>95250</xdr:rowOff>
    </xdr:from>
    <xdr:to>
      <xdr:col>30</xdr:col>
      <xdr:colOff>425450</xdr:colOff>
      <xdr:row>55</xdr:row>
      <xdr:rowOff>5044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AE1EEC7-5128-46B0-A4C3-4D959AAD29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4989" t="72060" r="17226" b="12236"/>
        <a:stretch/>
      </xdr:blipFill>
      <xdr:spPr>
        <a:xfrm>
          <a:off x="21837650" y="8972550"/>
          <a:ext cx="2851150" cy="1206501"/>
        </a:xfrm>
        <a:prstGeom prst="rect">
          <a:avLst/>
        </a:prstGeom>
      </xdr:spPr>
    </xdr:pic>
    <xdr:clientData/>
  </xdr:twoCellAnchor>
  <xdr:twoCellAnchor editAs="oneCell">
    <xdr:from>
      <xdr:col>26</xdr:col>
      <xdr:colOff>95249</xdr:colOff>
      <xdr:row>30</xdr:row>
      <xdr:rowOff>123825</xdr:rowOff>
    </xdr:from>
    <xdr:to>
      <xdr:col>28</xdr:col>
      <xdr:colOff>225426</xdr:colOff>
      <xdr:row>32</xdr:row>
      <xdr:rowOff>139700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E17A85B-CF4E-4507-BAA2-B64C69062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9311" t="38741" r="16983" b="57415"/>
        <a:stretch/>
      </xdr:blipFill>
      <xdr:spPr>
        <a:xfrm>
          <a:off x="21917024" y="5715000"/>
          <a:ext cx="1349376" cy="387350"/>
        </a:xfrm>
        <a:prstGeom prst="rect">
          <a:avLst/>
        </a:prstGeom>
      </xdr:spPr>
    </xdr:pic>
    <xdr:clientData/>
  </xdr:twoCellAnchor>
  <xdr:twoCellAnchor editAs="oneCell">
    <xdr:from>
      <xdr:col>30</xdr:col>
      <xdr:colOff>161924</xdr:colOff>
      <xdr:row>30</xdr:row>
      <xdr:rowOff>111125</xdr:rowOff>
    </xdr:from>
    <xdr:to>
      <xdr:col>33</xdr:col>
      <xdr:colOff>444500</xdr:colOff>
      <xdr:row>33</xdr:row>
      <xdr:rowOff>38100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37E4BF4-5ECD-4E4B-BF39-2C93E9732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7644" t="38552" r="16580" b="56794"/>
        <a:stretch/>
      </xdr:blipFill>
      <xdr:spPr>
        <a:xfrm>
          <a:off x="24422099" y="5702300"/>
          <a:ext cx="2111376" cy="479425"/>
        </a:xfrm>
        <a:prstGeom prst="rect">
          <a:avLst/>
        </a:prstGeom>
      </xdr:spPr>
    </xdr:pic>
    <xdr:clientData/>
  </xdr:twoCellAnchor>
  <xdr:twoCellAnchor editAs="oneCell">
    <xdr:from>
      <xdr:col>25</xdr:col>
      <xdr:colOff>314325</xdr:colOff>
      <xdr:row>34</xdr:row>
      <xdr:rowOff>19050</xdr:rowOff>
    </xdr:from>
    <xdr:to>
      <xdr:col>28</xdr:col>
      <xdr:colOff>558801</xdr:colOff>
      <xdr:row>38</xdr:row>
      <xdr:rowOff>19050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D729D61-AEA6-45A9-8869-FBE7C3099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9413" t="43551" r="14914" b="49298"/>
        <a:stretch/>
      </xdr:blipFill>
      <xdr:spPr>
        <a:xfrm>
          <a:off x="21526500" y="6343650"/>
          <a:ext cx="2073275" cy="733425"/>
        </a:xfrm>
        <a:prstGeom prst="rect">
          <a:avLst/>
        </a:prstGeom>
      </xdr:spPr>
    </xdr:pic>
    <xdr:clientData/>
  </xdr:twoCellAnchor>
  <xdr:twoCellAnchor editAs="oneCell">
    <xdr:from>
      <xdr:col>30</xdr:col>
      <xdr:colOff>152400</xdr:colOff>
      <xdr:row>34</xdr:row>
      <xdr:rowOff>76200</xdr:rowOff>
    </xdr:from>
    <xdr:to>
      <xdr:col>34</xdr:col>
      <xdr:colOff>476250</xdr:colOff>
      <xdr:row>38</xdr:row>
      <xdr:rowOff>76200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9083BFE-B1AB-4052-870A-0862514E6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7797" t="43551" r="14654" b="49298"/>
        <a:stretch/>
      </xdr:blipFill>
      <xdr:spPr>
        <a:xfrm>
          <a:off x="24412575" y="6400800"/>
          <a:ext cx="2762250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256622</xdr:colOff>
      <xdr:row>96</xdr:row>
      <xdr:rowOff>47070</xdr:rowOff>
    </xdr:from>
    <xdr:to>
      <xdr:col>21</xdr:col>
      <xdr:colOff>253448</xdr:colOff>
      <xdr:row>103</xdr:row>
      <xdr:rowOff>177246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F0101-9F8B-4C5D-B035-9BE972799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4410" t="49648" r="20350" b="34781"/>
        <a:stretch/>
      </xdr:blipFill>
      <xdr:spPr>
        <a:xfrm>
          <a:off x="9334361" y="17539940"/>
          <a:ext cx="4900130" cy="1405697"/>
        </a:xfrm>
        <a:prstGeom prst="rect">
          <a:avLst/>
        </a:prstGeom>
      </xdr:spPr>
    </xdr:pic>
    <xdr:clientData/>
  </xdr:twoCellAnchor>
  <xdr:twoCellAnchor editAs="oneCell">
    <xdr:from>
      <xdr:col>9</xdr:col>
      <xdr:colOff>23467</xdr:colOff>
      <xdr:row>96</xdr:row>
      <xdr:rowOff>35339</xdr:rowOff>
    </xdr:from>
    <xdr:to>
      <xdr:col>12</xdr:col>
      <xdr:colOff>410817</xdr:colOff>
      <xdr:row>103</xdr:row>
      <xdr:rowOff>48039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76C3A1-98C1-4DC4-BA68-5410CE99D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7136" t="61973" r="6795" b="25604"/>
        <a:stretch/>
      </xdr:blipFill>
      <xdr:spPr>
        <a:xfrm>
          <a:off x="6649554" y="17528209"/>
          <a:ext cx="2226089" cy="1288221"/>
        </a:xfrm>
        <a:prstGeom prst="rect">
          <a:avLst/>
        </a:prstGeom>
      </xdr:spPr>
    </xdr:pic>
    <xdr:clientData/>
  </xdr:twoCellAnchor>
  <xdr:twoCellAnchor editAs="oneCell">
    <xdr:from>
      <xdr:col>4</xdr:col>
      <xdr:colOff>534226</xdr:colOff>
      <xdr:row>122</xdr:row>
      <xdr:rowOff>91264</xdr:rowOff>
    </xdr:from>
    <xdr:to>
      <xdr:col>9</xdr:col>
      <xdr:colOff>17430</xdr:colOff>
      <xdr:row>128</xdr:row>
      <xdr:rowOff>173236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C2B58F-3892-40CD-8163-F3D90341B1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6822" t="55603" r="26274" b="33111"/>
        <a:stretch/>
      </xdr:blipFill>
      <xdr:spPr>
        <a:xfrm>
          <a:off x="4095748" y="22321786"/>
          <a:ext cx="2547769" cy="1175276"/>
        </a:xfrm>
        <a:prstGeom prst="rect">
          <a:avLst/>
        </a:prstGeom>
      </xdr:spPr>
    </xdr:pic>
    <xdr:clientData/>
  </xdr:twoCellAnchor>
  <xdr:twoCellAnchor editAs="oneCell">
    <xdr:from>
      <xdr:col>9</xdr:col>
      <xdr:colOff>250846</xdr:colOff>
      <xdr:row>122</xdr:row>
      <xdr:rowOff>109074</xdr:rowOff>
    </xdr:from>
    <xdr:to>
      <xdr:col>13</xdr:col>
      <xdr:colOff>414722</xdr:colOff>
      <xdr:row>128</xdr:row>
      <xdr:rowOff>68252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EF38CE-4401-4B34-A1F4-72309F646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4670" t="45761" r="18187" b="44320"/>
        <a:stretch/>
      </xdr:blipFill>
      <xdr:spPr>
        <a:xfrm>
          <a:off x="6876933" y="22339596"/>
          <a:ext cx="2615528" cy="1052482"/>
        </a:xfrm>
        <a:prstGeom prst="rect">
          <a:avLst/>
        </a:prstGeom>
      </xdr:spPr>
    </xdr:pic>
    <xdr:clientData/>
  </xdr:twoCellAnchor>
  <xdr:twoCellAnchor editAs="oneCell">
    <xdr:from>
      <xdr:col>14</xdr:col>
      <xdr:colOff>26247</xdr:colOff>
      <xdr:row>122</xdr:row>
      <xdr:rowOff>89708</xdr:rowOff>
    </xdr:from>
    <xdr:to>
      <xdr:col>19</xdr:col>
      <xdr:colOff>213573</xdr:colOff>
      <xdr:row>128</xdr:row>
      <xdr:rowOff>92885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1E1BFF-7DAC-478A-B561-B799574A1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2967" t="67617" r="18180" b="21826"/>
        <a:stretch/>
      </xdr:blipFill>
      <xdr:spPr>
        <a:xfrm>
          <a:off x="9716899" y="22320230"/>
          <a:ext cx="3251891" cy="10964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con 01" refreshedDate="44332.619904282408" createdVersion="7" refreshedVersion="7" minRefreshableVersion="3" recordCount="88" xr:uid="{84E34772-2177-4A10-B213-F854D4F03255}">
  <cacheSource type="worksheet">
    <worksheetSource ref="A1:AH89" sheet="Frequency table &amp; Descrip stats"/>
  </cacheSource>
  <cacheFields count="34">
    <cacheField name="obs" numFmtId="0">
      <sharedItems containsSemiMixedTypes="0" containsString="0" containsNumber="1" containsInteger="1" minValue="1" maxValue="88"/>
    </cacheField>
    <cacheField name="Sex" numFmtId="0">
      <sharedItems containsSemiMixedTypes="0" containsString="0" containsNumber="1" containsInteger="1" minValue="0" maxValue="1" count="2">
        <n v="0"/>
        <n v="1"/>
      </sharedItems>
    </cacheField>
    <cacheField name="Age" numFmtId="0">
      <sharedItems containsSemiMixedTypes="0" containsString="0" containsNumber="1" containsInteger="1" minValue="20" maxValue="75"/>
    </cacheField>
    <cacheField name="Inc" numFmtId="1">
      <sharedItems containsSemiMixedTypes="0" containsString="0" containsNumber="1" containsInteger="1" minValue="1500" maxValue="700000"/>
    </cacheField>
    <cacheField name="Edu" numFmtId="0">
      <sharedItems containsSemiMixedTypes="0" containsString="0" containsNumber="1" containsInteger="1" minValue="1" maxValue="5"/>
    </cacheField>
    <cacheField name="Stu" numFmtId="0">
      <sharedItems containsSemiMixedTypes="0" containsString="0" containsNumber="1" containsInteger="1" minValue="1" maxValue="3" count="3">
        <n v="1"/>
        <n v="2"/>
        <n v="3"/>
      </sharedItems>
    </cacheField>
    <cacheField name="Mem" numFmtId="0">
      <sharedItems containsSemiMixedTypes="0" containsString="0" containsNumber="1" containsInteger="1" minValue="1" maxValue="8"/>
    </cacheField>
    <cacheField name="Job" numFmtId="0">
      <sharedItems containsSemiMixedTypes="0" containsString="0" containsNumber="1" containsInteger="1" minValue="1" maxValue="2" count="2">
        <n v="2"/>
        <n v="1"/>
      </sharedItems>
    </cacheField>
    <cacheField name="Farm" numFmtId="0">
      <sharedItems containsSemiMixedTypes="0" containsString="0" containsNumber="1" containsInteger="1" minValue="1" maxValue="2" count="2">
        <n v="1"/>
        <n v="2"/>
      </sharedItems>
    </cacheField>
    <cacheField name="Land" numFmtId="0">
      <sharedItems containsSemiMixedTypes="0" containsString="0" containsNumber="1" containsInteger="1" minValue="1" maxValue="50"/>
    </cacheField>
    <cacheField name="Money" numFmtId="0">
      <sharedItems containsSemiMixedTypes="0" containsString="0" containsNumber="1" containsInteger="1" minValue="1" maxValue="4"/>
    </cacheField>
    <cacheField name="Fac1" numFmtId="0">
      <sharedItems containsSemiMixedTypes="0" containsString="0" containsNumber="1" containsInteger="1" minValue="0" maxValue="1"/>
    </cacheField>
    <cacheField name="Fac2" numFmtId="0">
      <sharedItems containsSemiMixedTypes="0" containsString="0" containsNumber="1" containsInteger="1" minValue="0" maxValue="1"/>
    </cacheField>
    <cacheField name="Fac3" numFmtId="0">
      <sharedItems containsSemiMixedTypes="0" containsString="0" containsNumber="1" containsInteger="1" minValue="0" maxValue="1"/>
    </cacheField>
    <cacheField name="Fac4" numFmtId="0">
      <sharedItems containsSemiMixedTypes="0" containsString="0" containsNumber="1" containsInteger="1" minValue="0" maxValue="1"/>
    </cacheField>
    <cacheField name="Fac5" numFmtId="0">
      <sharedItems containsSemiMixedTypes="0" containsString="0" containsNumber="1" containsInteger="1" minValue="0" maxValue="1"/>
    </cacheField>
    <cacheField name="Pla1" numFmtId="0">
      <sharedItems containsSemiMixedTypes="0" containsString="0" containsNumber="1" containsInteger="1" minValue="0" maxValue="4"/>
    </cacheField>
    <cacheField name="Pla2" numFmtId="0">
      <sharedItems containsSemiMixedTypes="0" containsString="0" containsNumber="1" containsInteger="1" minValue="0" maxValue="4"/>
    </cacheField>
    <cacheField name="pla3" numFmtId="0">
      <sharedItems containsSemiMixedTypes="0" containsString="0" containsNumber="1" containsInteger="1" minValue="0" maxValue="4"/>
    </cacheField>
    <cacheField name="pla4" numFmtId="0">
      <sharedItems containsSemiMixedTypes="0" containsString="0" containsNumber="1" containsInteger="1" minValue="0" maxValue="4"/>
    </cacheField>
    <cacheField name="Year" numFmtId="0">
      <sharedItems containsSemiMixedTypes="0" containsString="0" containsNumber="1" containsInteger="1" minValue="1" maxValue="4"/>
    </cacheField>
    <cacheField name="pay" numFmtId="0">
      <sharedItems containsSemiMixedTypes="0" containsString="0" containsNumber="1" containsInteger="1" minValue="1" maxValue="3"/>
    </cacheField>
    <cacheField name="Quan" numFmtId="0">
      <sharedItems containsSemiMixedTypes="0" containsString="0" containsNumber="1" containsInteger="1" minValue="1" maxValue="10"/>
    </cacheField>
    <cacheField name="order1" numFmtId="0">
      <sharedItems containsSemiMixedTypes="0" containsString="0" containsNumber="1" containsInteger="1" minValue="1" maxValue="5"/>
    </cacheField>
    <cacheField name="order2" numFmtId="0">
      <sharedItems containsSemiMixedTypes="0" containsString="0" containsNumber="1" containsInteger="1" minValue="1" maxValue="5"/>
    </cacheField>
    <cacheField name="order3" numFmtId="0">
      <sharedItems containsSemiMixedTypes="0" containsString="0" containsNumber="1" containsInteger="1" minValue="1" maxValue="5"/>
    </cacheField>
    <cacheField name="pro1" numFmtId="0">
      <sharedItems containsSemiMixedTypes="0" containsString="0" containsNumber="1" containsInteger="1" minValue="1" maxValue="5"/>
    </cacheField>
    <cacheField name="pro2" numFmtId="0">
      <sharedItems containsSemiMixedTypes="0" containsString="0" containsNumber="1" containsInteger="1" minValue="1" maxValue="5"/>
    </cacheField>
    <cacheField name="pro3" numFmtId="0">
      <sharedItems containsSemiMixedTypes="0" containsString="0" containsNumber="1" containsInteger="1" minValue="1" maxValue="5"/>
    </cacheField>
    <cacheField name="Promo1" numFmtId="0">
      <sharedItems containsSemiMixedTypes="0" containsString="0" containsNumber="1" containsInteger="1" minValue="1" maxValue="5"/>
    </cacheField>
    <cacheField name="promo2" numFmtId="0">
      <sharedItems containsSemiMixedTypes="0" containsString="0" containsNumber="1" containsInteger="1" minValue="1" maxValue="5"/>
    </cacheField>
    <cacheField name="promo3" numFmtId="0">
      <sharedItems containsSemiMixedTypes="0" containsString="0" containsNumber="1" containsInteger="1" minValue="1" maxValue="5"/>
    </cacheField>
    <cacheField name="promo4" numFmtId="0">
      <sharedItems containsSemiMixedTypes="0" containsString="0" containsNumber="1" containsInteger="1" minValue="1" maxValue="5"/>
    </cacheField>
    <cacheField name="promo5" numFmtId="0">
      <sharedItems containsSemiMixedTypes="0" containsString="0" containsNumber="1" containsInteger="1" minValue="1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">
  <r>
    <n v="1"/>
    <x v="0"/>
    <n v="28"/>
    <n v="15000"/>
    <n v="4"/>
    <x v="0"/>
    <n v="4"/>
    <x v="0"/>
    <x v="0"/>
    <n v="3"/>
    <n v="2"/>
    <n v="1"/>
    <n v="1"/>
    <n v="0"/>
    <n v="0"/>
    <n v="0"/>
    <n v="1"/>
    <n v="0"/>
    <n v="1"/>
    <n v="0"/>
    <n v="2"/>
    <n v="1"/>
    <n v="3"/>
    <n v="2"/>
    <n v="5"/>
    <n v="1"/>
    <n v="4"/>
    <n v="4"/>
    <n v="4"/>
    <n v="3"/>
    <n v="5"/>
    <n v="3"/>
    <n v="4"/>
    <n v="4"/>
  </r>
  <r>
    <n v="2"/>
    <x v="0"/>
    <n v="50"/>
    <n v="100000"/>
    <n v="2"/>
    <x v="1"/>
    <n v="5"/>
    <x v="1"/>
    <x v="1"/>
    <n v="50"/>
    <n v="1"/>
    <n v="1"/>
    <n v="1"/>
    <n v="0"/>
    <n v="0"/>
    <n v="0"/>
    <n v="1"/>
    <n v="0"/>
    <n v="0"/>
    <n v="1"/>
    <n v="2"/>
    <n v="1"/>
    <n v="1"/>
    <n v="1"/>
    <n v="1"/>
    <n v="2"/>
    <n v="2"/>
    <n v="2"/>
    <n v="2"/>
    <n v="3"/>
    <n v="2"/>
    <n v="3"/>
    <n v="1"/>
    <n v="2"/>
  </r>
  <r>
    <n v="3"/>
    <x v="0"/>
    <n v="27"/>
    <n v="60000"/>
    <n v="4"/>
    <x v="0"/>
    <n v="2"/>
    <x v="1"/>
    <x v="0"/>
    <n v="4"/>
    <n v="1"/>
    <n v="1"/>
    <n v="1"/>
    <n v="1"/>
    <n v="1"/>
    <n v="0"/>
    <n v="1"/>
    <n v="1"/>
    <n v="0"/>
    <n v="1"/>
    <n v="4"/>
    <n v="1"/>
    <n v="3"/>
    <n v="1"/>
    <n v="2"/>
    <n v="3"/>
    <n v="5"/>
    <n v="4"/>
    <n v="5"/>
    <n v="4"/>
    <n v="5"/>
    <n v="5"/>
    <n v="4"/>
    <n v="5"/>
  </r>
  <r>
    <n v="4"/>
    <x v="1"/>
    <n v="30"/>
    <n v="35000"/>
    <n v="3"/>
    <x v="0"/>
    <n v="1"/>
    <x v="0"/>
    <x v="1"/>
    <n v="30"/>
    <n v="1"/>
    <n v="1"/>
    <n v="0"/>
    <n v="1"/>
    <n v="0"/>
    <n v="1"/>
    <n v="0"/>
    <n v="0"/>
    <n v="1"/>
    <n v="0"/>
    <n v="3"/>
    <n v="2"/>
    <n v="2"/>
    <n v="5"/>
    <n v="2"/>
    <n v="4"/>
    <n v="4"/>
    <n v="5"/>
    <n v="4"/>
    <n v="3"/>
    <n v="3"/>
    <n v="3"/>
    <n v="4"/>
    <n v="4"/>
  </r>
  <r>
    <n v="5"/>
    <x v="1"/>
    <n v="35"/>
    <n v="40000"/>
    <n v="1"/>
    <x v="0"/>
    <n v="1"/>
    <x v="1"/>
    <x v="1"/>
    <n v="40"/>
    <n v="2"/>
    <n v="0"/>
    <n v="1"/>
    <n v="0"/>
    <n v="1"/>
    <n v="1"/>
    <n v="0"/>
    <n v="0"/>
    <n v="1"/>
    <n v="0"/>
    <n v="3"/>
    <n v="2"/>
    <n v="3"/>
    <n v="3"/>
    <n v="4"/>
    <n v="2"/>
    <n v="4"/>
    <n v="3"/>
    <n v="5"/>
    <n v="4"/>
    <n v="3"/>
    <n v="3"/>
    <n v="4"/>
    <n v="4"/>
  </r>
  <r>
    <n v="6"/>
    <x v="1"/>
    <n v="29"/>
    <n v="30000"/>
    <n v="3"/>
    <x v="0"/>
    <n v="1"/>
    <x v="1"/>
    <x v="1"/>
    <n v="30"/>
    <n v="3"/>
    <n v="0"/>
    <n v="1"/>
    <n v="1"/>
    <n v="1"/>
    <n v="1"/>
    <n v="0"/>
    <n v="0"/>
    <n v="1"/>
    <n v="0"/>
    <n v="4"/>
    <n v="2"/>
    <n v="3"/>
    <n v="3"/>
    <n v="4"/>
    <n v="2"/>
    <n v="4"/>
    <n v="3"/>
    <n v="4"/>
    <n v="2"/>
    <n v="4"/>
    <n v="4"/>
    <n v="3"/>
    <n v="4"/>
  </r>
  <r>
    <n v="7"/>
    <x v="0"/>
    <n v="27"/>
    <n v="60000"/>
    <n v="4"/>
    <x v="0"/>
    <n v="2"/>
    <x v="1"/>
    <x v="0"/>
    <n v="4"/>
    <n v="1"/>
    <n v="1"/>
    <n v="1"/>
    <n v="1"/>
    <n v="1"/>
    <n v="0"/>
    <n v="1"/>
    <n v="1"/>
    <n v="0"/>
    <n v="1"/>
    <n v="4"/>
    <n v="1"/>
    <n v="3"/>
    <n v="1"/>
    <n v="2"/>
    <n v="3"/>
    <n v="5"/>
    <n v="4"/>
    <n v="5"/>
    <n v="4"/>
    <n v="5"/>
    <n v="5"/>
    <n v="4"/>
    <n v="5"/>
  </r>
  <r>
    <n v="8"/>
    <x v="0"/>
    <n v="21"/>
    <n v="12000"/>
    <n v="4"/>
    <x v="0"/>
    <n v="2"/>
    <x v="1"/>
    <x v="1"/>
    <n v="4"/>
    <n v="1"/>
    <n v="1"/>
    <n v="1"/>
    <n v="0"/>
    <n v="0"/>
    <n v="0"/>
    <n v="1"/>
    <n v="0"/>
    <n v="1"/>
    <n v="1"/>
    <n v="2"/>
    <n v="2"/>
    <n v="2"/>
    <n v="3"/>
    <n v="2"/>
    <n v="1"/>
    <n v="3"/>
    <n v="2"/>
    <n v="4"/>
    <n v="3"/>
    <n v="3"/>
    <n v="4"/>
    <n v="5"/>
    <n v="4"/>
  </r>
  <r>
    <n v="9"/>
    <x v="1"/>
    <n v="25"/>
    <n v="10000"/>
    <n v="4"/>
    <x v="0"/>
    <n v="1"/>
    <x v="0"/>
    <x v="1"/>
    <n v="4"/>
    <n v="2"/>
    <n v="0"/>
    <n v="0"/>
    <n v="1"/>
    <n v="1"/>
    <n v="1"/>
    <n v="0"/>
    <n v="1"/>
    <n v="1"/>
    <n v="0"/>
    <n v="2"/>
    <n v="2"/>
    <n v="1"/>
    <n v="1"/>
    <n v="3"/>
    <n v="5"/>
    <n v="1"/>
    <n v="3"/>
    <n v="4"/>
    <n v="3"/>
    <n v="4"/>
    <n v="2"/>
    <n v="3"/>
    <n v="4"/>
  </r>
  <r>
    <n v="10"/>
    <x v="1"/>
    <n v="25"/>
    <n v="25000"/>
    <n v="4"/>
    <x v="0"/>
    <n v="3"/>
    <x v="1"/>
    <x v="0"/>
    <n v="1"/>
    <n v="1"/>
    <n v="0"/>
    <n v="1"/>
    <n v="0"/>
    <n v="1"/>
    <n v="0"/>
    <n v="0"/>
    <n v="0"/>
    <n v="0"/>
    <n v="1"/>
    <n v="1"/>
    <n v="2"/>
    <n v="2"/>
    <n v="2"/>
    <n v="1"/>
    <n v="2"/>
    <n v="3"/>
    <n v="3"/>
    <n v="3"/>
    <n v="3"/>
    <n v="3"/>
    <n v="3"/>
    <n v="3"/>
    <n v="3"/>
  </r>
  <r>
    <n v="11"/>
    <x v="1"/>
    <n v="25"/>
    <n v="12000"/>
    <n v="4"/>
    <x v="0"/>
    <n v="3"/>
    <x v="0"/>
    <x v="1"/>
    <n v="25"/>
    <n v="1"/>
    <n v="1"/>
    <n v="0"/>
    <n v="1"/>
    <n v="0"/>
    <n v="1"/>
    <n v="1"/>
    <n v="1"/>
    <n v="0"/>
    <n v="0"/>
    <n v="1"/>
    <n v="1"/>
    <n v="5"/>
    <n v="3"/>
    <n v="5"/>
    <n v="4"/>
    <n v="5"/>
    <n v="5"/>
    <n v="5"/>
    <n v="4"/>
    <n v="4"/>
    <n v="4"/>
    <n v="4"/>
    <n v="3"/>
  </r>
  <r>
    <n v="12"/>
    <x v="1"/>
    <n v="25"/>
    <n v="50000"/>
    <n v="5"/>
    <x v="0"/>
    <n v="1"/>
    <x v="1"/>
    <x v="1"/>
    <n v="10"/>
    <n v="1"/>
    <n v="1"/>
    <n v="1"/>
    <n v="1"/>
    <n v="0"/>
    <n v="0"/>
    <n v="1"/>
    <n v="1"/>
    <n v="1"/>
    <n v="1"/>
    <n v="2"/>
    <n v="1"/>
    <n v="10"/>
    <n v="1"/>
    <n v="3"/>
    <n v="2"/>
    <n v="3"/>
    <n v="3"/>
    <n v="3"/>
    <n v="5"/>
    <n v="2"/>
    <n v="3"/>
    <n v="1"/>
    <n v="4"/>
  </r>
  <r>
    <n v="13"/>
    <x v="1"/>
    <n v="20"/>
    <n v="15000"/>
    <n v="4"/>
    <x v="0"/>
    <n v="5"/>
    <x v="0"/>
    <x v="1"/>
    <n v="20"/>
    <n v="1"/>
    <n v="1"/>
    <n v="1"/>
    <n v="1"/>
    <n v="0"/>
    <n v="1"/>
    <n v="1"/>
    <n v="0"/>
    <n v="0"/>
    <n v="1"/>
    <n v="2"/>
    <n v="1"/>
    <n v="2"/>
    <n v="4"/>
    <n v="2"/>
    <n v="3"/>
    <n v="5"/>
    <n v="4"/>
    <n v="4"/>
    <n v="4"/>
    <n v="4"/>
    <n v="3"/>
    <n v="4"/>
    <n v="3"/>
  </r>
  <r>
    <n v="14"/>
    <x v="1"/>
    <n v="30"/>
    <n v="18000"/>
    <n v="4"/>
    <x v="1"/>
    <n v="4"/>
    <x v="1"/>
    <x v="0"/>
    <n v="9"/>
    <n v="1"/>
    <n v="1"/>
    <n v="0"/>
    <n v="0"/>
    <n v="1"/>
    <n v="0"/>
    <n v="1"/>
    <n v="0"/>
    <n v="0"/>
    <n v="0"/>
    <n v="1"/>
    <n v="2"/>
    <n v="2"/>
    <n v="2"/>
    <n v="4"/>
    <n v="1"/>
    <n v="5"/>
    <n v="5"/>
    <n v="4"/>
    <n v="4"/>
    <n v="2"/>
    <n v="3"/>
    <n v="3"/>
    <n v="3"/>
  </r>
  <r>
    <n v="15"/>
    <x v="0"/>
    <n v="25"/>
    <n v="60000"/>
    <n v="5"/>
    <x v="0"/>
    <n v="8"/>
    <x v="0"/>
    <x v="0"/>
    <n v="2"/>
    <n v="2"/>
    <n v="0"/>
    <n v="1"/>
    <n v="1"/>
    <n v="0"/>
    <n v="1"/>
    <n v="0"/>
    <n v="1"/>
    <n v="0"/>
    <n v="0"/>
    <n v="2"/>
    <n v="1"/>
    <n v="2"/>
    <n v="4"/>
    <n v="2"/>
    <n v="3"/>
    <n v="3"/>
    <n v="5"/>
    <n v="4"/>
    <n v="1"/>
    <n v="2"/>
    <n v="4"/>
    <n v="5"/>
    <n v="3"/>
  </r>
  <r>
    <n v="16"/>
    <x v="1"/>
    <n v="30"/>
    <n v="30000"/>
    <n v="4"/>
    <x v="0"/>
    <n v="5"/>
    <x v="0"/>
    <x v="0"/>
    <n v="2"/>
    <n v="2"/>
    <n v="1"/>
    <n v="0"/>
    <n v="0"/>
    <n v="1"/>
    <n v="1"/>
    <n v="1"/>
    <n v="1"/>
    <n v="0"/>
    <n v="0"/>
    <n v="1"/>
    <n v="1"/>
    <n v="2"/>
    <n v="1"/>
    <n v="2"/>
    <n v="3"/>
    <n v="3"/>
    <n v="4"/>
    <n v="3"/>
    <n v="4"/>
    <n v="3"/>
    <n v="2"/>
    <n v="1"/>
    <n v="5"/>
  </r>
  <r>
    <n v="17"/>
    <x v="0"/>
    <n v="20"/>
    <n v="15000"/>
    <n v="4"/>
    <x v="1"/>
    <n v="5"/>
    <x v="1"/>
    <x v="1"/>
    <n v="2"/>
    <n v="3"/>
    <n v="0"/>
    <n v="0"/>
    <n v="0"/>
    <n v="1"/>
    <n v="0"/>
    <n v="0"/>
    <n v="1"/>
    <n v="1"/>
    <n v="0"/>
    <n v="3"/>
    <n v="1"/>
    <n v="4"/>
    <n v="2"/>
    <n v="4"/>
    <n v="3"/>
    <n v="5"/>
    <n v="4"/>
    <n v="3"/>
    <n v="2"/>
    <n v="3"/>
    <n v="1"/>
    <n v="5"/>
    <n v="4"/>
  </r>
  <r>
    <n v="18"/>
    <x v="0"/>
    <n v="28"/>
    <n v="80000"/>
    <n v="5"/>
    <x v="0"/>
    <n v="4"/>
    <x v="1"/>
    <x v="1"/>
    <n v="12"/>
    <n v="1"/>
    <n v="1"/>
    <n v="1"/>
    <n v="0"/>
    <n v="0"/>
    <n v="0"/>
    <n v="1"/>
    <n v="1"/>
    <n v="0"/>
    <n v="0"/>
    <n v="2"/>
    <n v="1"/>
    <n v="2"/>
    <n v="5"/>
    <n v="2"/>
    <n v="4"/>
    <n v="4"/>
    <n v="5"/>
    <n v="4"/>
    <n v="3"/>
    <n v="3"/>
    <n v="3"/>
    <n v="4"/>
    <n v="4"/>
  </r>
  <r>
    <n v="19"/>
    <x v="1"/>
    <n v="21"/>
    <n v="20000"/>
    <n v="4"/>
    <x v="0"/>
    <n v="2"/>
    <x v="0"/>
    <x v="0"/>
    <n v="2"/>
    <n v="2"/>
    <n v="1"/>
    <n v="1"/>
    <n v="1"/>
    <n v="1"/>
    <n v="1"/>
    <n v="0"/>
    <n v="0"/>
    <n v="1"/>
    <n v="0"/>
    <n v="2"/>
    <n v="1"/>
    <n v="2"/>
    <n v="5"/>
    <n v="2"/>
    <n v="3"/>
    <n v="5"/>
    <n v="4"/>
    <n v="4"/>
    <n v="3"/>
    <n v="3"/>
    <n v="4"/>
    <n v="5"/>
    <n v="4"/>
  </r>
  <r>
    <n v="20"/>
    <x v="1"/>
    <n v="21"/>
    <n v="700000"/>
    <n v="4"/>
    <x v="0"/>
    <n v="4"/>
    <x v="1"/>
    <x v="0"/>
    <n v="10"/>
    <n v="4"/>
    <n v="1"/>
    <n v="0"/>
    <n v="0"/>
    <n v="1"/>
    <n v="1"/>
    <n v="0"/>
    <n v="0"/>
    <n v="1"/>
    <n v="0"/>
    <n v="2"/>
    <n v="2"/>
    <n v="2"/>
    <n v="3"/>
    <n v="1"/>
    <n v="4"/>
    <n v="5"/>
    <n v="3"/>
    <n v="3"/>
    <n v="4"/>
    <n v="3"/>
    <n v="1"/>
    <n v="1"/>
    <n v="5"/>
  </r>
  <r>
    <n v="21"/>
    <x v="1"/>
    <n v="25"/>
    <n v="25000"/>
    <n v="5"/>
    <x v="1"/>
    <n v="2"/>
    <x v="0"/>
    <x v="1"/>
    <n v="30"/>
    <n v="1"/>
    <n v="1"/>
    <n v="1"/>
    <n v="0"/>
    <n v="0"/>
    <n v="1"/>
    <n v="1"/>
    <n v="1"/>
    <n v="0"/>
    <n v="0"/>
    <n v="2"/>
    <n v="1"/>
    <n v="6"/>
    <n v="5"/>
    <n v="4"/>
    <n v="3"/>
    <n v="4"/>
    <n v="5"/>
    <n v="5"/>
    <n v="4"/>
    <n v="4"/>
    <n v="5"/>
    <n v="4"/>
    <n v="5"/>
  </r>
  <r>
    <n v="22"/>
    <x v="0"/>
    <n v="25"/>
    <n v="15000"/>
    <n v="4"/>
    <x v="0"/>
    <n v="2"/>
    <x v="1"/>
    <x v="1"/>
    <n v="3"/>
    <n v="1"/>
    <n v="0"/>
    <n v="1"/>
    <n v="1"/>
    <n v="0"/>
    <n v="1"/>
    <n v="1"/>
    <n v="1"/>
    <n v="0"/>
    <n v="0"/>
    <n v="2"/>
    <n v="2"/>
    <n v="3"/>
    <n v="1"/>
    <n v="5"/>
    <n v="2"/>
    <n v="3"/>
    <n v="4"/>
    <n v="3"/>
    <n v="4"/>
    <n v="2"/>
    <n v="3"/>
    <n v="3"/>
    <n v="4"/>
  </r>
  <r>
    <n v="23"/>
    <x v="1"/>
    <n v="21"/>
    <n v="600000"/>
    <n v="4"/>
    <x v="0"/>
    <n v="4"/>
    <x v="1"/>
    <x v="0"/>
    <n v="9"/>
    <n v="4"/>
    <n v="1"/>
    <n v="0"/>
    <n v="1"/>
    <n v="1"/>
    <n v="1"/>
    <n v="0"/>
    <n v="0"/>
    <n v="1"/>
    <n v="0"/>
    <n v="2"/>
    <n v="1"/>
    <n v="2"/>
    <n v="3"/>
    <n v="5"/>
    <n v="4"/>
    <n v="3"/>
    <n v="3"/>
    <n v="3"/>
    <n v="4"/>
    <n v="4"/>
    <n v="4"/>
    <n v="3"/>
    <n v="2"/>
  </r>
  <r>
    <n v="24"/>
    <x v="0"/>
    <n v="29"/>
    <n v="29000"/>
    <n v="4"/>
    <x v="0"/>
    <n v="5"/>
    <x v="1"/>
    <x v="1"/>
    <n v="1"/>
    <n v="1"/>
    <n v="1"/>
    <n v="0"/>
    <n v="0"/>
    <n v="0"/>
    <n v="0"/>
    <n v="0"/>
    <n v="1"/>
    <n v="0"/>
    <n v="0"/>
    <n v="1"/>
    <n v="1"/>
    <n v="1"/>
    <n v="1"/>
    <n v="2"/>
    <n v="3"/>
    <n v="2"/>
    <n v="2"/>
    <n v="1"/>
    <n v="1"/>
    <n v="2"/>
    <n v="3"/>
    <n v="4"/>
    <n v="5"/>
  </r>
  <r>
    <n v="25"/>
    <x v="0"/>
    <n v="22"/>
    <n v="700000"/>
    <n v="4"/>
    <x v="0"/>
    <n v="4"/>
    <x v="1"/>
    <x v="1"/>
    <n v="3"/>
    <n v="1"/>
    <n v="1"/>
    <n v="0"/>
    <n v="1"/>
    <n v="1"/>
    <n v="1"/>
    <n v="0"/>
    <n v="0"/>
    <n v="1"/>
    <n v="0"/>
    <n v="1"/>
    <n v="1"/>
    <n v="2"/>
    <n v="3"/>
    <n v="1"/>
    <n v="5"/>
    <n v="5"/>
    <n v="3"/>
    <n v="2"/>
    <n v="3"/>
    <n v="4"/>
    <n v="2"/>
    <n v="5"/>
    <n v="3"/>
  </r>
  <r>
    <n v="26"/>
    <x v="0"/>
    <n v="27"/>
    <n v="50000"/>
    <n v="4"/>
    <x v="0"/>
    <n v="5"/>
    <x v="0"/>
    <x v="0"/>
    <n v="15"/>
    <n v="4"/>
    <n v="1"/>
    <n v="1"/>
    <n v="0"/>
    <n v="1"/>
    <n v="0"/>
    <n v="1"/>
    <n v="0"/>
    <n v="1"/>
    <n v="1"/>
    <n v="2"/>
    <n v="2"/>
    <n v="2"/>
    <n v="1"/>
    <n v="4"/>
    <n v="2"/>
    <n v="3"/>
    <n v="4"/>
    <n v="4"/>
    <n v="4"/>
    <n v="3"/>
    <n v="2"/>
    <n v="4"/>
    <n v="4"/>
  </r>
  <r>
    <n v="27"/>
    <x v="0"/>
    <n v="25"/>
    <n v="65000"/>
    <n v="4"/>
    <x v="0"/>
    <n v="4"/>
    <x v="0"/>
    <x v="1"/>
    <n v="3"/>
    <n v="1"/>
    <n v="1"/>
    <n v="0"/>
    <n v="0"/>
    <n v="0"/>
    <n v="0"/>
    <n v="0"/>
    <n v="1"/>
    <n v="0"/>
    <n v="0"/>
    <n v="1"/>
    <n v="2"/>
    <n v="2"/>
    <n v="1"/>
    <n v="4"/>
    <n v="3"/>
    <n v="3"/>
    <n v="4"/>
    <n v="4"/>
    <n v="4"/>
    <n v="3"/>
    <n v="2"/>
    <n v="5"/>
    <n v="3"/>
  </r>
  <r>
    <n v="28"/>
    <x v="1"/>
    <n v="25"/>
    <n v="20000"/>
    <n v="4"/>
    <x v="1"/>
    <n v="1"/>
    <x v="0"/>
    <x v="1"/>
    <n v="4"/>
    <n v="1"/>
    <n v="1"/>
    <n v="1"/>
    <n v="1"/>
    <n v="1"/>
    <n v="1"/>
    <n v="0"/>
    <n v="0"/>
    <n v="1"/>
    <n v="0"/>
    <n v="1"/>
    <n v="2"/>
    <n v="1"/>
    <n v="3"/>
    <n v="3"/>
    <n v="5"/>
    <n v="1"/>
    <n v="4"/>
    <n v="4"/>
    <n v="3"/>
    <n v="5"/>
    <n v="5"/>
    <n v="2"/>
    <n v="4"/>
  </r>
  <r>
    <n v="29"/>
    <x v="1"/>
    <n v="30"/>
    <n v="25000"/>
    <n v="5"/>
    <x v="0"/>
    <n v="5"/>
    <x v="1"/>
    <x v="0"/>
    <n v="10"/>
    <n v="4"/>
    <n v="1"/>
    <n v="0"/>
    <n v="1"/>
    <n v="1"/>
    <n v="0"/>
    <n v="1"/>
    <n v="1"/>
    <n v="1"/>
    <n v="1"/>
    <n v="4"/>
    <n v="1"/>
    <n v="5"/>
    <n v="1"/>
    <n v="5"/>
    <n v="5"/>
    <n v="5"/>
    <n v="3"/>
    <n v="3"/>
    <n v="4"/>
    <n v="4"/>
    <n v="3"/>
    <n v="5"/>
    <n v="2"/>
  </r>
  <r>
    <n v="30"/>
    <x v="1"/>
    <n v="31"/>
    <n v="30000"/>
    <n v="5"/>
    <x v="1"/>
    <n v="3"/>
    <x v="0"/>
    <x v="0"/>
    <n v="20"/>
    <n v="4"/>
    <n v="0"/>
    <n v="0"/>
    <n v="0"/>
    <n v="0"/>
    <n v="0"/>
    <n v="0"/>
    <n v="0"/>
    <n v="1"/>
    <n v="1"/>
    <n v="4"/>
    <n v="2"/>
    <n v="6"/>
    <n v="2"/>
    <n v="1"/>
    <n v="5"/>
    <n v="4"/>
    <n v="4"/>
    <n v="2"/>
    <n v="3"/>
    <n v="2"/>
    <n v="4"/>
    <n v="3"/>
    <n v="3"/>
  </r>
  <r>
    <n v="31"/>
    <x v="1"/>
    <n v="35"/>
    <n v="40000"/>
    <n v="4"/>
    <x v="2"/>
    <n v="4"/>
    <x v="1"/>
    <x v="0"/>
    <n v="15"/>
    <n v="3"/>
    <n v="0"/>
    <n v="0"/>
    <n v="0"/>
    <n v="0"/>
    <n v="1"/>
    <n v="0"/>
    <n v="0"/>
    <n v="1"/>
    <n v="1"/>
    <n v="2"/>
    <n v="2"/>
    <n v="7"/>
    <n v="3"/>
    <n v="2"/>
    <n v="5"/>
    <n v="5"/>
    <n v="5"/>
    <n v="4"/>
    <n v="2"/>
    <n v="3"/>
    <n v="5"/>
    <n v="2"/>
    <n v="4"/>
  </r>
  <r>
    <n v="32"/>
    <x v="1"/>
    <n v="40"/>
    <n v="45000"/>
    <n v="2"/>
    <x v="1"/>
    <n v="5"/>
    <x v="0"/>
    <x v="1"/>
    <n v="5"/>
    <n v="3"/>
    <n v="0"/>
    <n v="1"/>
    <n v="1"/>
    <n v="1"/>
    <n v="1"/>
    <n v="1"/>
    <n v="1"/>
    <n v="0"/>
    <n v="0"/>
    <n v="3"/>
    <n v="1"/>
    <n v="8"/>
    <n v="5"/>
    <n v="3"/>
    <n v="1"/>
    <n v="3"/>
    <n v="3"/>
    <n v="5"/>
    <n v="4"/>
    <n v="4"/>
    <n v="3"/>
    <n v="3"/>
    <n v="5"/>
  </r>
  <r>
    <n v="33"/>
    <x v="0"/>
    <n v="25"/>
    <n v="80000"/>
    <n v="3"/>
    <x v="2"/>
    <n v="3"/>
    <x v="0"/>
    <x v="1"/>
    <n v="10"/>
    <n v="2"/>
    <n v="1"/>
    <n v="1"/>
    <n v="1"/>
    <n v="1"/>
    <n v="0"/>
    <n v="1"/>
    <n v="1"/>
    <n v="0"/>
    <n v="0"/>
    <n v="1"/>
    <n v="1"/>
    <n v="9"/>
    <n v="4"/>
    <n v="4"/>
    <n v="2"/>
    <n v="4"/>
    <n v="4"/>
    <n v="3"/>
    <n v="5"/>
    <n v="5"/>
    <n v="4"/>
    <n v="5"/>
    <n v="4"/>
  </r>
  <r>
    <n v="34"/>
    <x v="0"/>
    <n v="27"/>
    <n v="20000"/>
    <n v="3"/>
    <x v="1"/>
    <n v="4"/>
    <x v="1"/>
    <x v="0"/>
    <n v="14"/>
    <n v="2"/>
    <n v="1"/>
    <n v="0"/>
    <n v="0"/>
    <n v="0"/>
    <n v="0"/>
    <n v="1"/>
    <n v="0"/>
    <n v="1"/>
    <n v="0"/>
    <n v="4"/>
    <n v="2"/>
    <n v="4"/>
    <n v="3"/>
    <n v="5"/>
    <n v="3"/>
    <n v="5"/>
    <n v="5"/>
    <n v="4"/>
    <n v="3"/>
    <n v="3"/>
    <n v="4"/>
    <n v="4"/>
    <n v="5"/>
  </r>
  <r>
    <n v="35"/>
    <x v="0"/>
    <n v="30"/>
    <n v="30000"/>
    <n v="4"/>
    <x v="2"/>
    <n v="2"/>
    <x v="1"/>
    <x v="1"/>
    <n v="15"/>
    <n v="1"/>
    <n v="1"/>
    <n v="1"/>
    <n v="1"/>
    <n v="0"/>
    <n v="1"/>
    <n v="0"/>
    <n v="0"/>
    <n v="0"/>
    <n v="1"/>
    <n v="3"/>
    <n v="2"/>
    <n v="6"/>
    <n v="1"/>
    <n v="2"/>
    <n v="4"/>
    <n v="2"/>
    <n v="5"/>
    <n v="5"/>
    <n v="2"/>
    <n v="5"/>
    <n v="3"/>
    <n v="3"/>
    <n v="3"/>
  </r>
  <r>
    <n v="36"/>
    <x v="0"/>
    <n v="39"/>
    <n v="40000"/>
    <n v="4"/>
    <x v="1"/>
    <n v="4"/>
    <x v="0"/>
    <x v="0"/>
    <n v="12"/>
    <n v="2"/>
    <n v="0"/>
    <n v="0"/>
    <n v="0"/>
    <n v="1"/>
    <n v="1"/>
    <n v="0"/>
    <n v="1"/>
    <n v="0"/>
    <n v="1"/>
    <n v="2"/>
    <n v="1"/>
    <n v="8"/>
    <n v="1"/>
    <n v="3"/>
    <n v="2"/>
    <n v="3"/>
    <n v="5"/>
    <n v="4"/>
    <n v="4"/>
    <n v="1"/>
    <n v="4"/>
    <n v="4"/>
    <n v="4"/>
  </r>
  <r>
    <n v="37"/>
    <x v="1"/>
    <n v="40"/>
    <n v="50000"/>
    <n v="1"/>
    <x v="2"/>
    <n v="5"/>
    <x v="0"/>
    <x v="1"/>
    <n v="4"/>
    <n v="1"/>
    <n v="1"/>
    <n v="1"/>
    <n v="0"/>
    <n v="0"/>
    <n v="0"/>
    <n v="1"/>
    <n v="0"/>
    <n v="1"/>
    <n v="0"/>
    <n v="1"/>
    <n v="1"/>
    <n v="9"/>
    <n v="3"/>
    <n v="5"/>
    <n v="1"/>
    <n v="5"/>
    <n v="5"/>
    <n v="3"/>
    <n v="3"/>
    <n v="5"/>
    <n v="5"/>
    <n v="5"/>
    <n v="5"/>
  </r>
  <r>
    <n v="38"/>
    <x v="1"/>
    <n v="35"/>
    <n v="35000"/>
    <n v="5"/>
    <x v="1"/>
    <n v="3"/>
    <x v="1"/>
    <x v="0"/>
    <n v="3"/>
    <n v="4"/>
    <n v="0"/>
    <n v="1"/>
    <n v="1"/>
    <n v="0"/>
    <n v="0"/>
    <n v="0"/>
    <n v="0"/>
    <n v="1"/>
    <n v="0"/>
    <n v="4"/>
    <n v="2"/>
    <n v="10"/>
    <n v="4"/>
    <n v="4"/>
    <n v="3"/>
    <n v="4"/>
    <n v="3"/>
    <n v="2"/>
    <n v="4"/>
    <n v="5"/>
    <n v="5"/>
    <n v="4"/>
    <n v="3"/>
  </r>
  <r>
    <n v="39"/>
    <x v="0"/>
    <n v="33"/>
    <n v="37000"/>
    <n v="2"/>
    <x v="2"/>
    <n v="4"/>
    <x v="0"/>
    <x v="1"/>
    <n v="5"/>
    <n v="3"/>
    <n v="0"/>
    <n v="0"/>
    <n v="1"/>
    <n v="1"/>
    <n v="1"/>
    <n v="1"/>
    <n v="1"/>
    <n v="0"/>
    <n v="1"/>
    <n v="1"/>
    <n v="2"/>
    <n v="10"/>
    <n v="5"/>
    <n v="3"/>
    <n v="4"/>
    <n v="3"/>
    <n v="3"/>
    <n v="1"/>
    <n v="3"/>
    <n v="1"/>
    <n v="4"/>
    <n v="2"/>
    <n v="2"/>
  </r>
  <r>
    <n v="40"/>
    <x v="1"/>
    <n v="34"/>
    <n v="39000"/>
    <n v="2"/>
    <x v="0"/>
    <n v="4"/>
    <x v="1"/>
    <x v="0"/>
    <n v="7"/>
    <n v="1"/>
    <n v="1"/>
    <n v="1"/>
    <n v="0"/>
    <n v="1"/>
    <n v="1"/>
    <n v="0"/>
    <n v="1"/>
    <n v="0"/>
    <n v="0"/>
    <n v="4"/>
    <n v="1"/>
    <n v="9"/>
    <n v="2"/>
    <n v="2"/>
    <n v="2"/>
    <n v="5"/>
    <n v="4"/>
    <n v="1"/>
    <n v="2"/>
    <n v="5"/>
    <n v="3"/>
    <n v="3"/>
    <n v="4"/>
  </r>
  <r>
    <n v="41"/>
    <x v="0"/>
    <n v="32"/>
    <n v="40000"/>
    <n v="5"/>
    <x v="2"/>
    <n v="5"/>
    <x v="0"/>
    <x v="0"/>
    <n v="9"/>
    <n v="2"/>
    <n v="0"/>
    <n v="1"/>
    <n v="1"/>
    <n v="1"/>
    <n v="0"/>
    <n v="0"/>
    <n v="0"/>
    <n v="1"/>
    <n v="1"/>
    <n v="4"/>
    <n v="1"/>
    <n v="5"/>
    <n v="4"/>
    <n v="1"/>
    <n v="1"/>
    <n v="1"/>
    <n v="3"/>
    <n v="4"/>
    <n v="4"/>
    <n v="2"/>
    <n v="3"/>
    <n v="4"/>
    <n v="5"/>
  </r>
  <r>
    <n v="42"/>
    <x v="1"/>
    <n v="35"/>
    <n v="33000"/>
    <n v="3"/>
    <x v="0"/>
    <n v="3"/>
    <x v="0"/>
    <x v="0"/>
    <n v="8"/>
    <n v="3"/>
    <n v="1"/>
    <n v="0"/>
    <n v="0"/>
    <n v="0"/>
    <n v="1"/>
    <n v="0"/>
    <n v="1"/>
    <n v="1"/>
    <n v="0"/>
    <n v="3"/>
    <n v="2"/>
    <n v="4"/>
    <n v="5"/>
    <n v="1"/>
    <n v="4"/>
    <n v="1"/>
    <n v="4"/>
    <n v="5"/>
    <n v="3"/>
    <n v="2"/>
    <n v="4"/>
    <n v="5"/>
    <n v="4"/>
  </r>
  <r>
    <n v="43"/>
    <x v="1"/>
    <n v="36"/>
    <n v="34000"/>
    <n v="4"/>
    <x v="2"/>
    <n v="6"/>
    <x v="1"/>
    <x v="1"/>
    <n v="10"/>
    <n v="4"/>
    <n v="1"/>
    <n v="0"/>
    <n v="0"/>
    <n v="1"/>
    <n v="0"/>
    <n v="1"/>
    <n v="0"/>
    <n v="0"/>
    <n v="1"/>
    <n v="3"/>
    <n v="1"/>
    <n v="4"/>
    <n v="5"/>
    <n v="1"/>
    <n v="3"/>
    <n v="5"/>
    <n v="2"/>
    <n v="3"/>
    <n v="4"/>
    <n v="3"/>
    <n v="5"/>
    <n v="5"/>
    <n v="3"/>
  </r>
  <r>
    <n v="44"/>
    <x v="1"/>
    <n v="37"/>
    <n v="37000"/>
    <n v="4"/>
    <x v="1"/>
    <n v="4"/>
    <x v="0"/>
    <x v="1"/>
    <n v="11"/>
    <n v="2"/>
    <n v="0"/>
    <n v="0"/>
    <n v="1"/>
    <n v="1"/>
    <n v="1"/>
    <n v="1"/>
    <n v="0"/>
    <n v="1"/>
    <n v="1"/>
    <n v="2"/>
    <n v="2"/>
    <n v="7"/>
    <n v="2"/>
    <n v="1"/>
    <n v="1"/>
    <n v="4"/>
    <n v="5"/>
    <n v="4"/>
    <n v="5"/>
    <n v="3"/>
    <n v="4"/>
    <n v="4"/>
    <n v="4"/>
  </r>
  <r>
    <n v="45"/>
    <x v="0"/>
    <n v="40"/>
    <n v="38000"/>
    <n v="5"/>
    <x v="1"/>
    <n v="5"/>
    <x v="1"/>
    <x v="0"/>
    <n v="13"/>
    <n v="3"/>
    <n v="1"/>
    <n v="1"/>
    <n v="0"/>
    <n v="1"/>
    <n v="0"/>
    <n v="0"/>
    <n v="1"/>
    <n v="1"/>
    <n v="0"/>
    <n v="1"/>
    <n v="1"/>
    <n v="7"/>
    <n v="1"/>
    <n v="3"/>
    <n v="5"/>
    <n v="3"/>
    <n v="4"/>
    <n v="5"/>
    <n v="3"/>
    <n v="5"/>
    <n v="3"/>
    <n v="4"/>
    <n v="5"/>
  </r>
  <r>
    <n v="46"/>
    <x v="0"/>
    <n v="29"/>
    <n v="30000"/>
    <n v="3"/>
    <x v="2"/>
    <n v="3"/>
    <x v="0"/>
    <x v="1"/>
    <n v="15"/>
    <n v="1"/>
    <n v="0"/>
    <n v="1"/>
    <n v="1"/>
    <n v="0"/>
    <n v="0"/>
    <n v="0"/>
    <n v="1"/>
    <n v="0"/>
    <n v="1"/>
    <n v="1"/>
    <n v="2"/>
    <n v="3"/>
    <n v="3"/>
    <n v="4"/>
    <n v="1"/>
    <n v="4"/>
    <n v="2"/>
    <n v="4"/>
    <n v="5"/>
    <n v="4"/>
    <n v="4"/>
    <n v="3"/>
    <n v="4"/>
  </r>
  <r>
    <n v="47"/>
    <x v="1"/>
    <n v="28"/>
    <n v="29000"/>
    <n v="2"/>
    <x v="2"/>
    <n v="4"/>
    <x v="0"/>
    <x v="0"/>
    <n v="16"/>
    <n v="1"/>
    <n v="1"/>
    <n v="0"/>
    <n v="1"/>
    <n v="0"/>
    <n v="1"/>
    <n v="1"/>
    <n v="0"/>
    <n v="1"/>
    <n v="0"/>
    <n v="3"/>
    <n v="1"/>
    <n v="5"/>
    <n v="4"/>
    <n v="5"/>
    <n v="1"/>
    <n v="5"/>
    <n v="3"/>
    <n v="4"/>
    <n v="4"/>
    <n v="3"/>
    <n v="5"/>
    <n v="5"/>
    <n v="3"/>
  </r>
  <r>
    <n v="48"/>
    <x v="1"/>
    <n v="34"/>
    <n v="50000"/>
    <n v="1"/>
    <x v="1"/>
    <n v="2"/>
    <x v="1"/>
    <x v="0"/>
    <n v="12"/>
    <n v="1"/>
    <n v="0"/>
    <n v="0"/>
    <n v="0"/>
    <n v="0"/>
    <n v="1"/>
    <n v="0"/>
    <n v="1"/>
    <n v="0"/>
    <n v="0"/>
    <n v="2"/>
    <n v="2"/>
    <n v="4"/>
    <n v="1"/>
    <n v="3"/>
    <n v="5"/>
    <n v="4"/>
    <n v="5"/>
    <n v="3"/>
    <n v="4"/>
    <n v="4"/>
    <n v="4"/>
    <n v="4"/>
    <n v="4"/>
  </r>
  <r>
    <n v="49"/>
    <x v="1"/>
    <n v="36"/>
    <n v="43000"/>
    <n v="1"/>
    <x v="0"/>
    <n v="5"/>
    <x v="1"/>
    <x v="1"/>
    <n v="10"/>
    <n v="4"/>
    <n v="1"/>
    <n v="1"/>
    <n v="0"/>
    <n v="1"/>
    <n v="1"/>
    <n v="1"/>
    <n v="0"/>
    <n v="1"/>
    <n v="1"/>
    <n v="4"/>
    <n v="1"/>
    <n v="9"/>
    <n v="2"/>
    <n v="2"/>
    <n v="1"/>
    <n v="5"/>
    <n v="5"/>
    <n v="5"/>
    <n v="3"/>
    <n v="3"/>
    <n v="3"/>
    <n v="5"/>
    <n v="5"/>
  </r>
  <r>
    <n v="50"/>
    <x v="1"/>
    <n v="34"/>
    <n v="40000"/>
    <n v="3"/>
    <x v="0"/>
    <n v="5"/>
    <x v="0"/>
    <x v="0"/>
    <n v="6"/>
    <n v="4"/>
    <n v="1"/>
    <n v="0"/>
    <n v="1"/>
    <n v="1"/>
    <n v="1"/>
    <n v="1"/>
    <n v="0"/>
    <n v="1"/>
    <n v="1"/>
    <n v="3"/>
    <n v="3"/>
    <n v="7"/>
    <n v="2"/>
    <n v="3"/>
    <n v="1"/>
    <n v="4"/>
    <n v="5"/>
    <n v="1"/>
    <n v="5"/>
    <n v="4"/>
    <n v="3"/>
    <n v="4"/>
    <n v="5"/>
  </r>
  <r>
    <n v="51"/>
    <x v="1"/>
    <n v="30"/>
    <n v="12000"/>
    <n v="4"/>
    <x v="0"/>
    <n v="5"/>
    <x v="1"/>
    <x v="0"/>
    <n v="5"/>
    <n v="1"/>
    <n v="1"/>
    <n v="1"/>
    <n v="1"/>
    <n v="1"/>
    <n v="1"/>
    <n v="0"/>
    <n v="0"/>
    <n v="0"/>
    <n v="0"/>
    <n v="2"/>
    <n v="1"/>
    <n v="1"/>
    <n v="1"/>
    <n v="5"/>
    <n v="3"/>
    <n v="5"/>
    <n v="3"/>
    <n v="3"/>
    <n v="4"/>
    <n v="2"/>
    <n v="2"/>
    <n v="2"/>
    <n v="4"/>
  </r>
  <r>
    <n v="52"/>
    <x v="1"/>
    <n v="20"/>
    <n v="4500"/>
    <n v="4"/>
    <x v="0"/>
    <n v="2"/>
    <x v="0"/>
    <x v="0"/>
    <n v="5"/>
    <n v="1"/>
    <n v="1"/>
    <n v="1"/>
    <n v="0"/>
    <n v="1"/>
    <n v="0"/>
    <n v="1"/>
    <n v="0"/>
    <n v="0"/>
    <n v="0"/>
    <n v="2"/>
    <n v="1"/>
    <n v="3"/>
    <n v="4"/>
    <n v="3"/>
    <n v="5"/>
    <n v="5"/>
    <n v="5"/>
    <n v="4"/>
    <n v="3"/>
    <n v="3"/>
    <n v="4"/>
    <n v="5"/>
    <n v="4"/>
  </r>
  <r>
    <n v="53"/>
    <x v="1"/>
    <n v="21"/>
    <n v="20000"/>
    <n v="4"/>
    <x v="1"/>
    <n v="2"/>
    <x v="0"/>
    <x v="1"/>
    <n v="1"/>
    <n v="2"/>
    <n v="1"/>
    <n v="0"/>
    <n v="1"/>
    <n v="0"/>
    <n v="0"/>
    <n v="4"/>
    <n v="3"/>
    <n v="2"/>
    <n v="2"/>
    <n v="1"/>
    <n v="3"/>
    <n v="2"/>
    <n v="1"/>
    <n v="2"/>
    <n v="2"/>
    <n v="3"/>
    <n v="2"/>
    <n v="3"/>
    <n v="1"/>
    <n v="2"/>
    <n v="3"/>
    <n v="1"/>
    <n v="1"/>
  </r>
  <r>
    <n v="54"/>
    <x v="0"/>
    <n v="20"/>
    <n v="9000"/>
    <n v="4"/>
    <x v="1"/>
    <n v="2"/>
    <x v="1"/>
    <x v="1"/>
    <n v="1"/>
    <n v="2"/>
    <n v="0"/>
    <n v="0"/>
    <n v="0"/>
    <n v="1"/>
    <n v="0"/>
    <n v="3"/>
    <n v="3"/>
    <n v="3"/>
    <n v="2"/>
    <n v="2"/>
    <n v="1"/>
    <n v="2"/>
    <n v="1"/>
    <n v="2"/>
    <n v="2"/>
    <n v="3"/>
    <n v="3"/>
    <n v="3"/>
    <n v="1"/>
    <n v="2"/>
    <n v="3"/>
    <n v="1"/>
    <n v="1"/>
  </r>
  <r>
    <n v="55"/>
    <x v="0"/>
    <n v="22"/>
    <n v="15000"/>
    <n v="4"/>
    <x v="0"/>
    <n v="4"/>
    <x v="1"/>
    <x v="0"/>
    <n v="1"/>
    <n v="1"/>
    <n v="1"/>
    <n v="0"/>
    <n v="0"/>
    <n v="0"/>
    <n v="0"/>
    <n v="0"/>
    <n v="1"/>
    <n v="0"/>
    <n v="0"/>
    <n v="1"/>
    <n v="1"/>
    <n v="2"/>
    <n v="1"/>
    <n v="2"/>
    <n v="3"/>
    <n v="3"/>
    <n v="4"/>
    <n v="2"/>
    <n v="5"/>
    <n v="3"/>
    <n v="3"/>
    <n v="2"/>
    <n v="4"/>
  </r>
  <r>
    <n v="56"/>
    <x v="0"/>
    <n v="21"/>
    <n v="50000"/>
    <n v="4"/>
    <x v="0"/>
    <n v="5"/>
    <x v="1"/>
    <x v="0"/>
    <n v="5"/>
    <n v="1"/>
    <n v="1"/>
    <n v="1"/>
    <n v="1"/>
    <n v="1"/>
    <n v="1"/>
    <n v="0"/>
    <n v="0"/>
    <n v="0"/>
    <n v="0"/>
    <n v="2"/>
    <n v="1"/>
    <n v="1"/>
    <n v="1"/>
    <n v="5"/>
    <n v="3"/>
    <n v="5"/>
    <n v="3"/>
    <n v="3"/>
    <n v="4"/>
    <n v="2"/>
    <n v="2"/>
    <n v="2"/>
    <n v="4"/>
  </r>
  <r>
    <n v="57"/>
    <x v="1"/>
    <n v="21"/>
    <n v="12000"/>
    <n v="4"/>
    <x v="0"/>
    <n v="2"/>
    <x v="0"/>
    <x v="0"/>
    <n v="1"/>
    <n v="1"/>
    <n v="0"/>
    <n v="1"/>
    <n v="0"/>
    <n v="1"/>
    <n v="0"/>
    <n v="0"/>
    <n v="1"/>
    <n v="0"/>
    <n v="1"/>
    <n v="4"/>
    <n v="1"/>
    <n v="1"/>
    <n v="1"/>
    <n v="2"/>
    <n v="3"/>
    <n v="3"/>
    <n v="3"/>
    <n v="3"/>
    <n v="2"/>
    <n v="4"/>
    <n v="3"/>
    <n v="4"/>
    <n v="4"/>
  </r>
  <r>
    <n v="58"/>
    <x v="1"/>
    <n v="22"/>
    <n v="40000"/>
    <n v="4"/>
    <x v="0"/>
    <n v="1"/>
    <x v="0"/>
    <x v="1"/>
    <n v="2"/>
    <n v="2"/>
    <n v="1"/>
    <n v="1"/>
    <n v="0"/>
    <n v="0"/>
    <n v="1"/>
    <n v="1"/>
    <n v="0"/>
    <n v="1"/>
    <n v="0"/>
    <n v="2"/>
    <n v="1"/>
    <n v="2"/>
    <n v="1"/>
    <n v="2"/>
    <n v="1"/>
    <n v="2"/>
    <n v="1"/>
    <n v="2"/>
    <n v="3"/>
    <n v="3"/>
    <n v="2"/>
    <n v="4"/>
    <n v="3"/>
  </r>
  <r>
    <n v="59"/>
    <x v="1"/>
    <n v="20"/>
    <n v="60000"/>
    <n v="4"/>
    <x v="0"/>
    <n v="3"/>
    <x v="0"/>
    <x v="1"/>
    <n v="2"/>
    <n v="2"/>
    <n v="1"/>
    <n v="1"/>
    <n v="0"/>
    <n v="0"/>
    <n v="1"/>
    <n v="1"/>
    <n v="0"/>
    <n v="1"/>
    <n v="0"/>
    <n v="2"/>
    <n v="2"/>
    <n v="2"/>
    <n v="1"/>
    <n v="4"/>
    <n v="3"/>
    <n v="2"/>
    <n v="2"/>
    <n v="2"/>
    <n v="4"/>
    <n v="3"/>
    <n v="3"/>
    <n v="4"/>
    <n v="3"/>
  </r>
  <r>
    <n v="60"/>
    <x v="1"/>
    <n v="22"/>
    <n v="45000"/>
    <n v="4"/>
    <x v="0"/>
    <n v="2"/>
    <x v="0"/>
    <x v="1"/>
    <n v="2"/>
    <n v="2"/>
    <n v="1"/>
    <n v="0"/>
    <n v="0"/>
    <n v="1"/>
    <n v="0"/>
    <n v="1"/>
    <n v="0"/>
    <n v="0"/>
    <n v="0"/>
    <n v="2"/>
    <n v="1"/>
    <n v="1"/>
    <n v="1"/>
    <n v="3"/>
    <n v="2"/>
    <n v="2"/>
    <n v="5"/>
    <n v="3"/>
    <n v="5"/>
    <n v="4"/>
    <n v="4"/>
    <n v="3"/>
    <n v="3"/>
  </r>
  <r>
    <n v="61"/>
    <x v="0"/>
    <n v="32"/>
    <n v="23000"/>
    <n v="4"/>
    <x v="1"/>
    <n v="3"/>
    <x v="0"/>
    <x v="0"/>
    <n v="15"/>
    <n v="1"/>
    <n v="1"/>
    <n v="1"/>
    <n v="0"/>
    <n v="1"/>
    <n v="0"/>
    <n v="1"/>
    <n v="0"/>
    <n v="0"/>
    <n v="1"/>
    <n v="3"/>
    <n v="1"/>
    <n v="4"/>
    <n v="1"/>
    <n v="2"/>
    <n v="3"/>
    <n v="5"/>
    <n v="4"/>
    <n v="3"/>
    <n v="4"/>
    <n v="4"/>
    <n v="5"/>
    <n v="4"/>
    <n v="3"/>
  </r>
  <r>
    <n v="62"/>
    <x v="1"/>
    <n v="30"/>
    <n v="40000"/>
    <n v="4"/>
    <x v="0"/>
    <n v="1"/>
    <x v="0"/>
    <x v="1"/>
    <n v="2"/>
    <n v="1"/>
    <n v="0"/>
    <n v="0"/>
    <n v="0"/>
    <n v="1"/>
    <n v="1"/>
    <n v="1"/>
    <n v="0"/>
    <n v="1"/>
    <n v="0"/>
    <n v="2"/>
    <n v="1"/>
    <n v="3"/>
    <n v="2"/>
    <n v="3"/>
    <n v="4"/>
    <n v="3"/>
    <n v="5"/>
    <n v="4"/>
    <n v="3"/>
    <n v="5"/>
    <n v="4"/>
    <n v="1"/>
    <n v="4"/>
  </r>
  <r>
    <n v="63"/>
    <x v="1"/>
    <n v="26"/>
    <n v="30000"/>
    <n v="4"/>
    <x v="0"/>
    <n v="3"/>
    <x v="0"/>
    <x v="1"/>
    <n v="1"/>
    <n v="1"/>
    <n v="1"/>
    <n v="0"/>
    <n v="1"/>
    <n v="0"/>
    <n v="0"/>
    <n v="1"/>
    <n v="1"/>
    <n v="0"/>
    <n v="0"/>
    <n v="1"/>
    <n v="1"/>
    <n v="2"/>
    <n v="1"/>
    <n v="3"/>
    <n v="2"/>
    <n v="4"/>
    <n v="3"/>
    <n v="4"/>
    <n v="3"/>
    <n v="4"/>
    <n v="5"/>
    <n v="5"/>
    <n v="3"/>
  </r>
  <r>
    <n v="64"/>
    <x v="1"/>
    <n v="25"/>
    <n v="25000"/>
    <n v="4"/>
    <x v="1"/>
    <n v="3"/>
    <x v="0"/>
    <x v="0"/>
    <n v="15"/>
    <n v="1"/>
    <n v="1"/>
    <n v="1"/>
    <n v="0"/>
    <n v="1"/>
    <n v="0"/>
    <n v="1"/>
    <n v="0"/>
    <n v="0"/>
    <n v="1"/>
    <n v="3"/>
    <n v="1"/>
    <n v="4"/>
    <n v="1"/>
    <n v="2"/>
    <n v="3"/>
    <n v="5"/>
    <n v="4"/>
    <n v="3"/>
    <n v="4"/>
    <n v="4"/>
    <n v="5"/>
    <n v="4"/>
    <n v="3"/>
  </r>
  <r>
    <n v="65"/>
    <x v="1"/>
    <n v="32"/>
    <n v="42000"/>
    <n v="4"/>
    <x v="0"/>
    <n v="2"/>
    <x v="0"/>
    <x v="0"/>
    <n v="1"/>
    <n v="2"/>
    <n v="1"/>
    <n v="0"/>
    <n v="0"/>
    <n v="1"/>
    <n v="0"/>
    <n v="1"/>
    <n v="0"/>
    <n v="1"/>
    <n v="0"/>
    <n v="2"/>
    <n v="1"/>
    <n v="1"/>
    <n v="1"/>
    <n v="2"/>
    <n v="5"/>
    <n v="2"/>
    <n v="5"/>
    <n v="3"/>
    <n v="5"/>
    <n v="4"/>
    <n v="3"/>
    <n v="5"/>
    <n v="3"/>
  </r>
  <r>
    <n v="66"/>
    <x v="1"/>
    <n v="22"/>
    <n v="10000"/>
    <n v="4"/>
    <x v="0"/>
    <n v="2"/>
    <x v="1"/>
    <x v="0"/>
    <n v="1"/>
    <n v="1"/>
    <n v="1"/>
    <n v="1"/>
    <n v="0"/>
    <n v="1"/>
    <n v="0"/>
    <n v="1"/>
    <n v="0"/>
    <n v="1"/>
    <n v="0"/>
    <n v="3"/>
    <n v="1"/>
    <n v="3"/>
    <n v="4"/>
    <n v="2"/>
    <n v="1"/>
    <n v="5"/>
    <n v="4"/>
    <n v="5"/>
    <n v="4"/>
    <n v="5"/>
    <n v="4"/>
    <n v="5"/>
    <n v="4"/>
  </r>
  <r>
    <n v="67"/>
    <x v="0"/>
    <n v="20"/>
    <n v="6000"/>
    <n v="3"/>
    <x v="0"/>
    <n v="6"/>
    <x v="0"/>
    <x v="0"/>
    <n v="1"/>
    <n v="1"/>
    <n v="0"/>
    <n v="1"/>
    <n v="0"/>
    <n v="1"/>
    <n v="0"/>
    <n v="1"/>
    <n v="0"/>
    <n v="0"/>
    <n v="0"/>
    <n v="2"/>
    <n v="1"/>
    <n v="2"/>
    <n v="4"/>
    <n v="2"/>
    <n v="3"/>
    <n v="3"/>
    <n v="4"/>
    <n v="5"/>
    <n v="3"/>
    <n v="3"/>
    <n v="4"/>
    <n v="4"/>
    <n v="5"/>
  </r>
  <r>
    <n v="68"/>
    <x v="1"/>
    <n v="24"/>
    <n v="10000"/>
    <n v="4"/>
    <x v="0"/>
    <n v="1"/>
    <x v="0"/>
    <x v="0"/>
    <n v="4"/>
    <n v="1"/>
    <n v="1"/>
    <n v="1"/>
    <n v="1"/>
    <n v="1"/>
    <n v="1"/>
    <n v="4"/>
    <n v="4"/>
    <n v="4"/>
    <n v="4"/>
    <n v="2"/>
    <n v="1"/>
    <n v="3"/>
    <n v="3"/>
    <n v="3"/>
    <n v="3"/>
    <n v="4"/>
    <n v="3"/>
    <n v="2"/>
    <n v="4"/>
    <n v="4"/>
    <n v="4"/>
    <n v="4"/>
    <n v="4"/>
  </r>
  <r>
    <n v="69"/>
    <x v="0"/>
    <n v="37"/>
    <n v="25000"/>
    <n v="4"/>
    <x v="1"/>
    <n v="3"/>
    <x v="0"/>
    <x v="0"/>
    <n v="15"/>
    <n v="1"/>
    <n v="1"/>
    <n v="1"/>
    <n v="0"/>
    <n v="1"/>
    <n v="0"/>
    <n v="1"/>
    <n v="0"/>
    <n v="0"/>
    <n v="1"/>
    <n v="3"/>
    <n v="1"/>
    <n v="4"/>
    <n v="1"/>
    <n v="2"/>
    <n v="3"/>
    <n v="5"/>
    <n v="4"/>
    <n v="3"/>
    <n v="4"/>
    <n v="4"/>
    <n v="5"/>
    <n v="4"/>
    <n v="3"/>
  </r>
  <r>
    <n v="70"/>
    <x v="1"/>
    <n v="75"/>
    <n v="1500"/>
    <n v="2"/>
    <x v="1"/>
    <n v="7"/>
    <x v="0"/>
    <x v="0"/>
    <n v="3"/>
    <n v="1"/>
    <n v="1"/>
    <n v="0"/>
    <n v="0"/>
    <n v="1"/>
    <n v="0"/>
    <n v="1"/>
    <n v="0"/>
    <n v="0"/>
    <n v="0"/>
    <n v="2"/>
    <n v="1"/>
    <n v="6"/>
    <n v="4"/>
    <n v="5"/>
    <n v="1"/>
    <n v="4"/>
    <n v="5"/>
    <n v="5"/>
    <n v="2"/>
    <n v="2"/>
    <n v="1"/>
    <n v="4"/>
    <n v="4"/>
  </r>
  <r>
    <n v="71"/>
    <x v="1"/>
    <n v="24"/>
    <n v="30000"/>
    <n v="4"/>
    <x v="0"/>
    <n v="5"/>
    <x v="0"/>
    <x v="0"/>
    <n v="4"/>
    <n v="1"/>
    <n v="1"/>
    <n v="1"/>
    <n v="0"/>
    <n v="1"/>
    <n v="0"/>
    <n v="1"/>
    <n v="0"/>
    <n v="0"/>
    <n v="0"/>
    <n v="2"/>
    <n v="1"/>
    <n v="1"/>
    <n v="1"/>
    <n v="4"/>
    <n v="5"/>
    <n v="5"/>
    <n v="4"/>
    <n v="4"/>
    <n v="5"/>
    <n v="2"/>
    <n v="2"/>
    <n v="4"/>
    <n v="3"/>
  </r>
  <r>
    <n v="72"/>
    <x v="1"/>
    <n v="25"/>
    <n v="73000"/>
    <n v="4"/>
    <x v="0"/>
    <n v="3"/>
    <x v="0"/>
    <x v="0"/>
    <n v="7"/>
    <n v="1"/>
    <n v="1"/>
    <n v="1"/>
    <n v="0"/>
    <n v="0"/>
    <n v="0"/>
    <n v="0"/>
    <n v="1"/>
    <n v="0"/>
    <n v="0"/>
    <n v="2"/>
    <n v="1"/>
    <n v="2"/>
    <n v="1"/>
    <n v="2"/>
    <n v="3"/>
    <n v="5"/>
    <n v="4"/>
    <n v="5"/>
    <n v="4"/>
    <n v="3"/>
    <n v="3"/>
    <n v="2"/>
    <n v="5"/>
  </r>
  <r>
    <n v="73"/>
    <x v="1"/>
    <n v="20"/>
    <n v="50000"/>
    <n v="4"/>
    <x v="0"/>
    <n v="5"/>
    <x v="1"/>
    <x v="0"/>
    <n v="5"/>
    <n v="1"/>
    <n v="1"/>
    <n v="1"/>
    <n v="0"/>
    <n v="1"/>
    <n v="0"/>
    <n v="1"/>
    <n v="1"/>
    <n v="0"/>
    <n v="0"/>
    <n v="2"/>
    <n v="1"/>
    <n v="2"/>
    <n v="2"/>
    <n v="1"/>
    <n v="4"/>
    <n v="3"/>
    <n v="4"/>
    <n v="3"/>
    <n v="4"/>
    <n v="5"/>
    <n v="4"/>
    <n v="5"/>
    <n v="4"/>
  </r>
  <r>
    <n v="74"/>
    <x v="1"/>
    <n v="40"/>
    <n v="40000"/>
    <n v="3"/>
    <x v="0"/>
    <n v="2"/>
    <x v="0"/>
    <x v="0"/>
    <n v="2"/>
    <n v="1"/>
    <n v="0"/>
    <n v="1"/>
    <n v="0"/>
    <n v="1"/>
    <n v="0"/>
    <n v="0"/>
    <n v="0"/>
    <n v="1"/>
    <n v="0"/>
    <n v="2"/>
    <n v="2"/>
    <n v="4"/>
    <n v="2"/>
    <n v="5"/>
    <n v="3"/>
    <n v="5"/>
    <n v="4"/>
    <n v="4"/>
    <n v="3"/>
    <n v="5"/>
    <n v="4"/>
    <n v="3"/>
    <n v="3"/>
  </r>
  <r>
    <n v="75"/>
    <x v="1"/>
    <n v="33"/>
    <n v="50000"/>
    <n v="4"/>
    <x v="0"/>
    <n v="2"/>
    <x v="0"/>
    <x v="0"/>
    <n v="1"/>
    <n v="1"/>
    <n v="1"/>
    <n v="1"/>
    <n v="0"/>
    <n v="1"/>
    <n v="0"/>
    <n v="0"/>
    <n v="1"/>
    <n v="0"/>
    <n v="0"/>
    <n v="2"/>
    <n v="1"/>
    <n v="1"/>
    <n v="4"/>
    <n v="1"/>
    <n v="3"/>
    <n v="3"/>
    <n v="5"/>
    <n v="4"/>
    <n v="4"/>
    <n v="2"/>
    <n v="3"/>
    <n v="5"/>
    <n v="2"/>
  </r>
  <r>
    <n v="76"/>
    <x v="0"/>
    <n v="44"/>
    <n v="42000"/>
    <n v="4"/>
    <x v="1"/>
    <n v="1"/>
    <x v="0"/>
    <x v="0"/>
    <n v="2"/>
    <n v="1"/>
    <n v="1"/>
    <n v="1"/>
    <n v="1"/>
    <n v="1"/>
    <n v="0"/>
    <n v="1"/>
    <n v="0"/>
    <n v="0"/>
    <n v="0"/>
    <n v="1"/>
    <n v="1"/>
    <n v="1"/>
    <n v="3"/>
    <n v="5"/>
    <n v="4"/>
    <n v="4"/>
    <n v="4"/>
    <n v="4"/>
    <n v="2"/>
    <n v="2"/>
    <n v="5"/>
    <n v="4"/>
    <n v="5"/>
  </r>
  <r>
    <n v="77"/>
    <x v="1"/>
    <n v="35"/>
    <n v="30000"/>
    <n v="4"/>
    <x v="0"/>
    <n v="2"/>
    <x v="0"/>
    <x v="1"/>
    <n v="1"/>
    <n v="1"/>
    <n v="1"/>
    <n v="1"/>
    <n v="0"/>
    <n v="1"/>
    <n v="0"/>
    <n v="1"/>
    <n v="0"/>
    <n v="1"/>
    <n v="0"/>
    <n v="1"/>
    <n v="1"/>
    <n v="1"/>
    <n v="4"/>
    <n v="3"/>
    <n v="5"/>
    <n v="3"/>
    <n v="5"/>
    <n v="4"/>
    <n v="3"/>
    <n v="5"/>
    <n v="2"/>
    <n v="5"/>
    <n v="4"/>
  </r>
  <r>
    <n v="78"/>
    <x v="1"/>
    <n v="27"/>
    <n v="25000"/>
    <n v="4"/>
    <x v="0"/>
    <n v="2"/>
    <x v="0"/>
    <x v="1"/>
    <n v="2"/>
    <n v="2"/>
    <n v="1"/>
    <n v="1"/>
    <n v="0"/>
    <n v="1"/>
    <n v="0"/>
    <n v="0"/>
    <n v="1"/>
    <n v="0"/>
    <n v="0"/>
    <n v="2"/>
    <n v="1"/>
    <n v="1"/>
    <n v="1"/>
    <n v="3"/>
    <n v="2"/>
    <n v="2"/>
    <n v="5"/>
    <n v="4"/>
    <n v="5"/>
    <n v="3"/>
    <n v="4"/>
    <n v="5"/>
    <n v="5"/>
  </r>
  <r>
    <n v="79"/>
    <x v="1"/>
    <n v="30"/>
    <n v="45000"/>
    <n v="4"/>
    <x v="0"/>
    <n v="2"/>
    <x v="0"/>
    <x v="1"/>
    <n v="2"/>
    <n v="2"/>
    <n v="1"/>
    <n v="0"/>
    <n v="0"/>
    <n v="1"/>
    <n v="0"/>
    <n v="1"/>
    <n v="0"/>
    <n v="0"/>
    <n v="0"/>
    <n v="2"/>
    <n v="1"/>
    <n v="1"/>
    <n v="1"/>
    <n v="3"/>
    <n v="2"/>
    <n v="2"/>
    <n v="5"/>
    <n v="3"/>
    <n v="5"/>
    <n v="4"/>
    <n v="4"/>
    <n v="3"/>
    <n v="3"/>
  </r>
  <r>
    <n v="80"/>
    <x v="1"/>
    <n v="45"/>
    <n v="50000"/>
    <n v="4"/>
    <x v="0"/>
    <n v="1"/>
    <x v="0"/>
    <x v="1"/>
    <n v="2"/>
    <n v="1"/>
    <n v="0"/>
    <n v="1"/>
    <n v="0"/>
    <n v="1"/>
    <n v="0"/>
    <n v="1"/>
    <n v="0"/>
    <n v="1"/>
    <n v="0"/>
    <n v="1"/>
    <n v="1"/>
    <n v="2"/>
    <n v="4"/>
    <n v="2"/>
    <n v="5"/>
    <n v="3"/>
    <n v="5"/>
    <n v="4"/>
    <n v="3"/>
    <n v="5"/>
    <n v="3"/>
    <n v="5"/>
    <n v="4"/>
  </r>
  <r>
    <n v="81"/>
    <x v="1"/>
    <n v="29"/>
    <n v="31200"/>
    <n v="4"/>
    <x v="0"/>
    <n v="2"/>
    <x v="0"/>
    <x v="0"/>
    <n v="1"/>
    <n v="3"/>
    <n v="0"/>
    <n v="1"/>
    <n v="0"/>
    <n v="1"/>
    <n v="1"/>
    <n v="0"/>
    <n v="0"/>
    <n v="1"/>
    <n v="0"/>
    <n v="2"/>
    <n v="2"/>
    <n v="2"/>
    <n v="2"/>
    <n v="4"/>
    <n v="3"/>
    <n v="3"/>
    <n v="5"/>
    <n v="4"/>
    <n v="3"/>
    <n v="5"/>
    <n v="4"/>
    <n v="4"/>
    <n v="3"/>
  </r>
  <r>
    <n v="82"/>
    <x v="1"/>
    <n v="32"/>
    <n v="40000"/>
    <n v="4"/>
    <x v="0"/>
    <n v="2"/>
    <x v="0"/>
    <x v="0"/>
    <n v="1"/>
    <n v="1"/>
    <n v="1"/>
    <n v="1"/>
    <n v="0"/>
    <n v="0"/>
    <n v="0"/>
    <n v="1"/>
    <n v="0"/>
    <n v="0"/>
    <n v="0"/>
    <n v="2"/>
    <n v="1"/>
    <n v="3"/>
    <n v="3"/>
    <n v="4"/>
    <n v="1"/>
    <n v="2"/>
    <n v="5"/>
    <n v="3"/>
    <n v="5"/>
    <n v="3"/>
    <n v="3"/>
    <n v="5"/>
    <n v="3"/>
  </r>
  <r>
    <n v="83"/>
    <x v="1"/>
    <n v="50"/>
    <n v="33000"/>
    <n v="4"/>
    <x v="0"/>
    <n v="2"/>
    <x v="0"/>
    <x v="1"/>
    <n v="2"/>
    <n v="3"/>
    <n v="0"/>
    <n v="1"/>
    <n v="0"/>
    <n v="0"/>
    <n v="0"/>
    <n v="1"/>
    <n v="0"/>
    <n v="0"/>
    <n v="0"/>
    <n v="2"/>
    <n v="1"/>
    <n v="1"/>
    <n v="1"/>
    <n v="2"/>
    <n v="2"/>
    <n v="2"/>
    <n v="5"/>
    <n v="3"/>
    <n v="5"/>
    <n v="4"/>
    <n v="3"/>
    <n v="3"/>
    <n v="3"/>
  </r>
  <r>
    <n v="84"/>
    <x v="1"/>
    <n v="42"/>
    <n v="30000"/>
    <n v="4"/>
    <x v="0"/>
    <n v="3"/>
    <x v="0"/>
    <x v="1"/>
    <n v="2"/>
    <n v="1"/>
    <n v="1"/>
    <n v="0"/>
    <n v="0"/>
    <n v="1"/>
    <n v="0"/>
    <n v="0"/>
    <n v="0"/>
    <n v="1"/>
    <n v="0"/>
    <n v="1"/>
    <n v="2"/>
    <n v="2"/>
    <n v="3"/>
    <n v="4"/>
    <n v="4"/>
    <n v="5"/>
    <n v="4"/>
    <n v="3"/>
    <n v="5"/>
    <n v="3"/>
    <n v="4"/>
    <n v="3"/>
    <n v="4"/>
  </r>
  <r>
    <n v="85"/>
    <x v="1"/>
    <n v="37"/>
    <n v="40000"/>
    <n v="4"/>
    <x v="0"/>
    <n v="2"/>
    <x v="0"/>
    <x v="1"/>
    <n v="2"/>
    <n v="2"/>
    <n v="1"/>
    <n v="0"/>
    <n v="0"/>
    <n v="1"/>
    <n v="0"/>
    <n v="1"/>
    <n v="0"/>
    <n v="0"/>
    <n v="0"/>
    <n v="2"/>
    <n v="1"/>
    <n v="1"/>
    <n v="1"/>
    <n v="3"/>
    <n v="2"/>
    <n v="2"/>
    <n v="5"/>
    <n v="3"/>
    <n v="5"/>
    <n v="4"/>
    <n v="4"/>
    <n v="3"/>
    <n v="3"/>
  </r>
  <r>
    <n v="86"/>
    <x v="1"/>
    <n v="48"/>
    <n v="45000"/>
    <n v="4"/>
    <x v="0"/>
    <n v="1"/>
    <x v="0"/>
    <x v="1"/>
    <n v="2"/>
    <n v="1"/>
    <n v="0"/>
    <n v="1"/>
    <n v="0"/>
    <n v="1"/>
    <n v="0"/>
    <n v="1"/>
    <n v="0"/>
    <n v="1"/>
    <n v="0"/>
    <n v="1"/>
    <n v="1"/>
    <n v="2"/>
    <n v="4"/>
    <n v="2"/>
    <n v="5"/>
    <n v="3"/>
    <n v="5"/>
    <n v="4"/>
    <n v="3"/>
    <n v="5"/>
    <n v="3"/>
    <n v="5"/>
    <n v="4"/>
  </r>
  <r>
    <n v="87"/>
    <x v="1"/>
    <n v="31"/>
    <n v="31000"/>
    <n v="4"/>
    <x v="0"/>
    <n v="2"/>
    <x v="0"/>
    <x v="0"/>
    <n v="1"/>
    <n v="3"/>
    <n v="0"/>
    <n v="1"/>
    <n v="0"/>
    <n v="1"/>
    <n v="1"/>
    <n v="0"/>
    <n v="0"/>
    <n v="1"/>
    <n v="0"/>
    <n v="2"/>
    <n v="2"/>
    <n v="2"/>
    <n v="2"/>
    <n v="4"/>
    <n v="3"/>
    <n v="3"/>
    <n v="5"/>
    <n v="4"/>
    <n v="3"/>
    <n v="5"/>
    <n v="4"/>
    <n v="4"/>
    <n v="3"/>
  </r>
  <r>
    <n v="88"/>
    <x v="1"/>
    <n v="29"/>
    <n v="35000"/>
    <n v="4"/>
    <x v="0"/>
    <n v="2"/>
    <x v="0"/>
    <x v="0"/>
    <n v="1"/>
    <n v="1"/>
    <n v="1"/>
    <n v="1"/>
    <n v="0"/>
    <n v="0"/>
    <n v="0"/>
    <n v="1"/>
    <n v="0"/>
    <n v="0"/>
    <n v="0"/>
    <n v="2"/>
    <n v="1"/>
    <n v="3"/>
    <n v="3"/>
    <n v="4"/>
    <n v="1"/>
    <n v="2"/>
    <n v="5"/>
    <n v="3"/>
    <n v="5"/>
    <n v="3"/>
    <n v="3"/>
    <n v="5"/>
    <n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9AA7A8-B85C-4D13-8323-858410DFE2B6}" name="PivotTable3" cacheId="9047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K96:O100" firstHeaderRow="1" firstDataRow="2" firstDataCol="1" rowPageCount="2" colPageCount="1"/>
  <pivotFields count="34">
    <pivotField showAll="0"/>
    <pivotField axis="axisRow" dataField="1" showAll="0">
      <items count="3">
        <item x="0"/>
        <item x="1"/>
        <item t="default"/>
      </items>
    </pivotField>
    <pivotField showAll="0"/>
    <pivotField numFmtId="1"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">
    <i>
      <x/>
    </i>
    <i>
      <x v="1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pageFields count="2">
    <pageField fld="7" hier="-1"/>
    <pageField fld="8" hier="-1"/>
  </pageFields>
  <dataFields count="1">
    <dataField name="Count of Sex" fld="1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37"/>
  <sheetViews>
    <sheetView topLeftCell="A66" workbookViewId="0">
      <selection activeCell="H92" sqref="H92"/>
    </sheetView>
  </sheetViews>
  <sheetFormatPr defaultColWidth="8.875" defaultRowHeight="15"/>
  <cols>
    <col min="1" max="1" width="8.625" style="1"/>
    <col min="2" max="2" width="13.375" style="1" customWidth="1"/>
    <col min="3" max="3" width="38.125" customWidth="1"/>
    <col min="4" max="4" width="8.625" style="1"/>
    <col min="5" max="5" width="55.375" style="7" customWidth="1"/>
    <col min="6" max="6" width="8.625" style="1"/>
  </cols>
  <sheetData>
    <row r="1" spans="1:5">
      <c r="A1" s="1" t="s">
        <v>0</v>
      </c>
      <c r="B1" s="1" t="s">
        <v>1</v>
      </c>
      <c r="C1" t="s">
        <v>2</v>
      </c>
      <c r="D1" s="1" t="s">
        <v>3</v>
      </c>
      <c r="E1" s="1" t="s">
        <v>4</v>
      </c>
    </row>
    <row r="2" spans="1:5">
      <c r="A2" s="1">
        <v>1</v>
      </c>
      <c r="B2" s="1" t="s">
        <v>5</v>
      </c>
      <c r="C2" t="s">
        <v>6</v>
      </c>
    </row>
    <row r="4" spans="1:5">
      <c r="A4" s="1">
        <v>2</v>
      </c>
      <c r="B4" s="18" t="s">
        <v>7</v>
      </c>
      <c r="C4" t="s">
        <v>8</v>
      </c>
      <c r="D4" s="1">
        <v>0</v>
      </c>
      <c r="E4" s="7" t="s">
        <v>9</v>
      </c>
    </row>
    <row r="5" spans="1:5">
      <c r="B5" s="18"/>
      <c r="D5" s="1">
        <v>1</v>
      </c>
      <c r="E5" s="7" t="s">
        <v>10</v>
      </c>
    </row>
    <row r="6" spans="1:5">
      <c r="B6" s="18"/>
    </row>
    <row r="7" spans="1:5">
      <c r="A7" s="1">
        <v>3</v>
      </c>
      <c r="B7" s="18" t="s">
        <v>11</v>
      </c>
      <c r="C7" t="s">
        <v>12</v>
      </c>
      <c r="E7" s="7" t="s">
        <v>13</v>
      </c>
    </row>
    <row r="8" spans="1:5">
      <c r="B8" s="18"/>
    </row>
    <row r="9" spans="1:5">
      <c r="A9" s="1">
        <v>4</v>
      </c>
      <c r="B9" s="18" t="s">
        <v>14</v>
      </c>
      <c r="C9" t="s">
        <v>15</v>
      </c>
      <c r="E9" s="7" t="s">
        <v>13</v>
      </c>
    </row>
    <row r="10" spans="1:5">
      <c r="B10" s="18"/>
    </row>
    <row r="11" spans="1:5">
      <c r="A11" s="1">
        <v>5</v>
      </c>
      <c r="B11" s="18" t="s">
        <v>16</v>
      </c>
      <c r="C11" t="s">
        <v>17</v>
      </c>
      <c r="D11" s="1">
        <v>1</v>
      </c>
      <c r="E11" s="7" t="s">
        <v>18</v>
      </c>
    </row>
    <row r="12" spans="1:5">
      <c r="B12" s="18"/>
      <c r="D12" s="1">
        <v>2</v>
      </c>
      <c r="E12" s="7" t="s">
        <v>19</v>
      </c>
    </row>
    <row r="13" spans="1:5">
      <c r="B13" s="18"/>
      <c r="D13" s="1">
        <v>3</v>
      </c>
      <c r="E13" s="7" t="s">
        <v>20</v>
      </c>
    </row>
    <row r="14" spans="1:5">
      <c r="B14" s="18"/>
      <c r="D14" s="1">
        <v>4</v>
      </c>
      <c r="E14" s="7" t="s">
        <v>21</v>
      </c>
    </row>
    <row r="15" spans="1:5">
      <c r="B15" s="18"/>
      <c r="D15" s="1">
        <v>5</v>
      </c>
      <c r="E15" s="7" t="s">
        <v>22</v>
      </c>
    </row>
    <row r="16" spans="1:5">
      <c r="B16" s="18"/>
    </row>
    <row r="17" spans="1:5">
      <c r="A17" s="1">
        <v>6</v>
      </c>
      <c r="B17" s="18" t="s">
        <v>23</v>
      </c>
      <c r="C17" t="s">
        <v>24</v>
      </c>
      <c r="D17" s="1">
        <v>1</v>
      </c>
      <c r="E17" s="7" t="s">
        <v>25</v>
      </c>
    </row>
    <row r="18" spans="1:5">
      <c r="B18" s="18"/>
      <c r="D18" s="1">
        <v>2</v>
      </c>
      <c r="E18" s="7" t="s">
        <v>26</v>
      </c>
    </row>
    <row r="19" spans="1:5">
      <c r="B19" s="18"/>
      <c r="D19" s="1">
        <v>3</v>
      </c>
      <c r="E19" s="7" t="s">
        <v>27</v>
      </c>
    </row>
    <row r="20" spans="1:5">
      <c r="B20" s="18"/>
    </row>
    <row r="21" spans="1:5">
      <c r="A21" s="1">
        <v>7</v>
      </c>
      <c r="B21" s="18" t="s">
        <v>28</v>
      </c>
      <c r="C21" t="s">
        <v>29</v>
      </c>
      <c r="E21" s="7" t="s">
        <v>13</v>
      </c>
    </row>
    <row r="22" spans="1:5">
      <c r="B22" s="18"/>
    </row>
    <row r="23" spans="1:5">
      <c r="A23" s="1">
        <v>8</v>
      </c>
      <c r="B23" s="18" t="s">
        <v>30</v>
      </c>
      <c r="C23" t="s">
        <v>31</v>
      </c>
      <c r="D23" s="1">
        <v>1</v>
      </c>
      <c r="E23" s="7" t="s">
        <v>32</v>
      </c>
    </row>
    <row r="24" spans="1:5">
      <c r="B24" s="18"/>
      <c r="D24" s="1">
        <v>2</v>
      </c>
      <c r="E24" s="7" t="s">
        <v>33</v>
      </c>
    </row>
    <row r="25" spans="1:5">
      <c r="B25" s="18"/>
    </row>
    <row r="26" spans="1:5">
      <c r="A26" s="1">
        <v>9</v>
      </c>
      <c r="B26" s="18" t="s">
        <v>34</v>
      </c>
      <c r="C26" t="s">
        <v>35</v>
      </c>
      <c r="D26" s="1">
        <v>1</v>
      </c>
      <c r="E26" s="7" t="s">
        <v>36</v>
      </c>
    </row>
    <row r="27" spans="1:5">
      <c r="B27" s="18"/>
      <c r="D27" s="1">
        <v>2</v>
      </c>
      <c r="E27" s="7" t="s">
        <v>37</v>
      </c>
    </row>
    <row r="28" spans="1:5">
      <c r="B28" s="18"/>
    </row>
    <row r="29" spans="1:5">
      <c r="A29" s="1">
        <v>10</v>
      </c>
      <c r="B29" s="18" t="s">
        <v>38</v>
      </c>
      <c r="C29" t="s">
        <v>39</v>
      </c>
      <c r="E29" s="7" t="s">
        <v>13</v>
      </c>
    </row>
    <row r="30" spans="1:5">
      <c r="B30" s="18"/>
    </row>
    <row r="31" spans="1:5">
      <c r="A31" s="1">
        <v>11</v>
      </c>
      <c r="B31" s="18" t="s">
        <v>40</v>
      </c>
      <c r="C31" t="s">
        <v>41</v>
      </c>
      <c r="D31" s="1">
        <v>1</v>
      </c>
      <c r="E31" s="7" t="s">
        <v>42</v>
      </c>
    </row>
    <row r="32" spans="1:5">
      <c r="B32" s="18"/>
      <c r="D32" s="1">
        <v>2</v>
      </c>
      <c r="E32" s="7" t="s">
        <v>43</v>
      </c>
    </row>
    <row r="33" spans="1:5">
      <c r="B33" s="18"/>
      <c r="D33" s="1">
        <v>3</v>
      </c>
      <c r="E33" s="7" t="s">
        <v>44</v>
      </c>
    </row>
    <row r="34" spans="1:5">
      <c r="B34" s="18"/>
      <c r="D34" s="1">
        <v>4</v>
      </c>
      <c r="E34" s="7" t="s">
        <v>45</v>
      </c>
    </row>
    <row r="35" spans="1:5">
      <c r="B35" s="18"/>
    </row>
    <row r="36" spans="1:5">
      <c r="A36" s="1">
        <v>12</v>
      </c>
      <c r="B36" s="18" t="s">
        <v>46</v>
      </c>
      <c r="C36" t="s">
        <v>47</v>
      </c>
      <c r="D36" s="1">
        <v>0</v>
      </c>
      <c r="E36" s="7" t="s">
        <v>48</v>
      </c>
    </row>
    <row r="37" spans="1:5">
      <c r="B37" s="18"/>
      <c r="D37" s="1">
        <v>1</v>
      </c>
      <c r="E37" s="7" t="s">
        <v>49</v>
      </c>
    </row>
    <row r="38" spans="1:5">
      <c r="B38" s="18"/>
    </row>
    <row r="39" spans="1:5">
      <c r="A39" s="1">
        <v>13</v>
      </c>
      <c r="B39" s="18" t="s">
        <v>50</v>
      </c>
      <c r="C39" t="s">
        <v>51</v>
      </c>
      <c r="D39" s="1">
        <v>0</v>
      </c>
      <c r="E39" s="7" t="s">
        <v>48</v>
      </c>
    </row>
    <row r="40" spans="1:5">
      <c r="B40" s="18"/>
      <c r="D40" s="1">
        <v>1</v>
      </c>
      <c r="E40" s="7" t="s">
        <v>49</v>
      </c>
    </row>
    <row r="41" spans="1:5">
      <c r="B41" s="18"/>
    </row>
    <row r="42" spans="1:5">
      <c r="A42" s="1">
        <v>14</v>
      </c>
      <c r="B42" s="18" t="s">
        <v>52</v>
      </c>
      <c r="C42" t="s">
        <v>53</v>
      </c>
      <c r="D42" s="1">
        <v>0</v>
      </c>
      <c r="E42" s="7" t="s">
        <v>48</v>
      </c>
    </row>
    <row r="43" spans="1:5">
      <c r="B43" s="18"/>
      <c r="D43" s="1">
        <v>1</v>
      </c>
      <c r="E43" s="7" t="s">
        <v>49</v>
      </c>
    </row>
    <row r="44" spans="1:5">
      <c r="B44" s="18"/>
    </row>
    <row r="45" spans="1:5">
      <c r="A45" s="1">
        <v>15</v>
      </c>
      <c r="B45" s="18" t="s">
        <v>54</v>
      </c>
      <c r="C45" t="s">
        <v>55</v>
      </c>
      <c r="D45" s="1">
        <v>0</v>
      </c>
      <c r="E45" s="7" t="s">
        <v>48</v>
      </c>
    </row>
    <row r="46" spans="1:5">
      <c r="B46" s="18"/>
      <c r="D46" s="1">
        <v>1</v>
      </c>
      <c r="E46" s="7" t="s">
        <v>49</v>
      </c>
    </row>
    <row r="47" spans="1:5">
      <c r="B47" s="18"/>
    </row>
    <row r="48" spans="1:5">
      <c r="A48" s="1">
        <v>16</v>
      </c>
      <c r="B48" s="18" t="s">
        <v>56</v>
      </c>
      <c r="C48" t="s">
        <v>57</v>
      </c>
      <c r="D48" s="1">
        <v>0</v>
      </c>
      <c r="E48" s="7" t="s">
        <v>48</v>
      </c>
    </row>
    <row r="49" spans="1:5">
      <c r="B49" s="18"/>
      <c r="D49" s="1">
        <v>1</v>
      </c>
      <c r="E49" s="7" t="s">
        <v>49</v>
      </c>
    </row>
    <row r="50" spans="1:5">
      <c r="B50" s="18"/>
    </row>
    <row r="51" spans="1:5">
      <c r="A51" s="1">
        <v>17</v>
      </c>
      <c r="B51" s="18" t="s">
        <v>58</v>
      </c>
      <c r="C51" t="s">
        <v>59</v>
      </c>
      <c r="D51" s="1">
        <v>1</v>
      </c>
      <c r="E51" s="7" t="s">
        <v>60</v>
      </c>
    </row>
    <row r="52" spans="1:5">
      <c r="B52" s="18"/>
      <c r="D52" s="1">
        <v>0</v>
      </c>
      <c r="E52" s="7" t="s">
        <v>61</v>
      </c>
    </row>
    <row r="53" spans="1:5">
      <c r="B53" s="18"/>
    </row>
    <row r="54" spans="1:5">
      <c r="A54" s="1">
        <v>18</v>
      </c>
      <c r="B54" s="18" t="s">
        <v>62</v>
      </c>
      <c r="C54" t="s">
        <v>63</v>
      </c>
      <c r="D54" s="1">
        <v>1</v>
      </c>
      <c r="E54" s="7" t="s">
        <v>60</v>
      </c>
    </row>
    <row r="55" spans="1:5">
      <c r="B55" s="18"/>
      <c r="D55" s="1">
        <v>0</v>
      </c>
      <c r="E55" s="7" t="s">
        <v>61</v>
      </c>
    </row>
    <row r="56" spans="1:5">
      <c r="B56" s="18"/>
    </row>
    <row r="57" spans="1:5">
      <c r="A57" s="1">
        <v>19</v>
      </c>
      <c r="B57" s="18" t="s">
        <v>64</v>
      </c>
      <c r="C57" t="s">
        <v>65</v>
      </c>
      <c r="D57" s="1">
        <v>1</v>
      </c>
      <c r="E57" s="7" t="s">
        <v>60</v>
      </c>
    </row>
    <row r="58" spans="1:5">
      <c r="B58" s="18"/>
      <c r="D58" s="1">
        <v>0</v>
      </c>
      <c r="E58" s="7" t="s">
        <v>61</v>
      </c>
    </row>
    <row r="59" spans="1:5">
      <c r="B59" s="18"/>
    </row>
    <row r="60" spans="1:5">
      <c r="A60" s="1">
        <v>20</v>
      </c>
      <c r="B60" s="18" t="s">
        <v>66</v>
      </c>
      <c r="C60" t="s">
        <v>67</v>
      </c>
      <c r="D60" s="1">
        <v>1</v>
      </c>
      <c r="E60" s="7" t="s">
        <v>60</v>
      </c>
    </row>
    <row r="61" spans="1:5">
      <c r="B61" s="18"/>
      <c r="D61" s="1">
        <v>0</v>
      </c>
      <c r="E61" s="7" t="s">
        <v>61</v>
      </c>
    </row>
    <row r="62" spans="1:5">
      <c r="B62" s="18"/>
    </row>
    <row r="63" spans="1:5">
      <c r="A63" s="1">
        <v>21</v>
      </c>
      <c r="B63" s="18" t="s">
        <v>68</v>
      </c>
      <c r="C63" t="s">
        <v>69</v>
      </c>
      <c r="D63" s="1">
        <v>1</v>
      </c>
      <c r="E63" s="7" t="s">
        <v>70</v>
      </c>
    </row>
    <row r="64" spans="1:5">
      <c r="B64" s="18"/>
      <c r="D64" s="1">
        <v>2</v>
      </c>
      <c r="E64" s="7" t="s">
        <v>71</v>
      </c>
    </row>
    <row r="65" spans="1:5">
      <c r="B65" s="18"/>
      <c r="D65" s="1">
        <v>3</v>
      </c>
      <c r="E65" s="7" t="s">
        <v>72</v>
      </c>
    </row>
    <row r="66" spans="1:5">
      <c r="B66" s="18"/>
      <c r="D66" s="1">
        <v>4</v>
      </c>
      <c r="E66" s="7" t="s">
        <v>73</v>
      </c>
    </row>
    <row r="67" spans="1:5">
      <c r="B67" s="18"/>
    </row>
    <row r="68" spans="1:5">
      <c r="A68" s="1">
        <v>22</v>
      </c>
      <c r="B68" s="18" t="s">
        <v>74</v>
      </c>
      <c r="C68" t="s">
        <v>75</v>
      </c>
      <c r="D68" s="1">
        <v>1</v>
      </c>
      <c r="E68" s="7" t="s">
        <v>76</v>
      </c>
    </row>
    <row r="69" spans="1:5">
      <c r="B69" s="18"/>
      <c r="D69" s="1">
        <v>2</v>
      </c>
      <c r="E69" s="7" t="s">
        <v>77</v>
      </c>
    </row>
    <row r="70" spans="1:5">
      <c r="B70" s="18"/>
    </row>
    <row r="71" spans="1:5">
      <c r="A71" s="1">
        <v>23</v>
      </c>
      <c r="B71" s="18" t="s">
        <v>78</v>
      </c>
      <c r="C71" t="s">
        <v>79</v>
      </c>
      <c r="E71" s="7" t="s">
        <v>13</v>
      </c>
    </row>
    <row r="72" spans="1:5">
      <c r="B72" s="18"/>
    </row>
    <row r="73" spans="1:5">
      <c r="A73" s="1">
        <v>24</v>
      </c>
      <c r="B73" s="18" t="s">
        <v>80</v>
      </c>
      <c r="C73" t="s">
        <v>81</v>
      </c>
      <c r="D73" s="1">
        <v>1</v>
      </c>
      <c r="E73" s="7" t="s">
        <v>82</v>
      </c>
    </row>
    <row r="74" spans="1:5">
      <c r="B74" s="18"/>
      <c r="D74" s="1">
        <v>2</v>
      </c>
      <c r="E74" s="7" t="s">
        <v>83</v>
      </c>
    </row>
    <row r="75" spans="1:5">
      <c r="B75" s="18"/>
      <c r="D75" s="1">
        <v>3</v>
      </c>
      <c r="E75" s="7" t="s">
        <v>84</v>
      </c>
    </row>
    <row r="76" spans="1:5">
      <c r="B76" s="18"/>
      <c r="D76" s="1">
        <v>4</v>
      </c>
      <c r="E76" s="7" t="s">
        <v>85</v>
      </c>
    </row>
    <row r="77" spans="1:5">
      <c r="B77" s="18"/>
      <c r="D77" s="1">
        <v>5</v>
      </c>
      <c r="E77" s="7" t="s">
        <v>86</v>
      </c>
    </row>
    <row r="78" spans="1:5">
      <c r="B78" s="18"/>
    </row>
    <row r="79" spans="1:5">
      <c r="A79" s="1">
        <v>25</v>
      </c>
      <c r="B79" s="18" t="s">
        <v>87</v>
      </c>
      <c r="C79" t="s">
        <v>88</v>
      </c>
      <c r="D79" s="1">
        <v>1</v>
      </c>
      <c r="E79" s="7" t="s">
        <v>89</v>
      </c>
    </row>
    <row r="80" spans="1:5">
      <c r="B80" s="18"/>
      <c r="D80" s="1">
        <v>2</v>
      </c>
      <c r="E80" s="7" t="s">
        <v>90</v>
      </c>
    </row>
    <row r="81" spans="1:5">
      <c r="B81" s="18"/>
      <c r="D81" s="1">
        <v>3</v>
      </c>
      <c r="E81" s="7" t="s">
        <v>91</v>
      </c>
    </row>
    <row r="82" spans="1:5">
      <c r="B82" s="18"/>
      <c r="D82" s="1">
        <v>4</v>
      </c>
      <c r="E82" s="7" t="s">
        <v>92</v>
      </c>
    </row>
    <row r="83" spans="1:5">
      <c r="B83" s="18"/>
      <c r="D83" s="1">
        <v>5</v>
      </c>
      <c r="E83" s="7" t="s">
        <v>93</v>
      </c>
    </row>
    <row r="84" spans="1:5">
      <c r="B84" s="18"/>
    </row>
    <row r="85" spans="1:5">
      <c r="A85" s="1">
        <v>26</v>
      </c>
      <c r="B85" s="18" t="s">
        <v>94</v>
      </c>
      <c r="C85" t="s">
        <v>95</v>
      </c>
      <c r="D85" s="1">
        <v>1</v>
      </c>
      <c r="E85" s="7" t="s">
        <v>96</v>
      </c>
    </row>
    <row r="86" spans="1:5">
      <c r="B86" s="18"/>
      <c r="D86" s="1">
        <v>2</v>
      </c>
      <c r="E86" s="7" t="s">
        <v>97</v>
      </c>
    </row>
    <row r="87" spans="1:5">
      <c r="B87" s="18"/>
      <c r="D87" s="1">
        <v>3</v>
      </c>
      <c r="E87" s="7" t="s">
        <v>98</v>
      </c>
    </row>
    <row r="88" spans="1:5">
      <c r="B88" s="18"/>
      <c r="D88" s="1">
        <v>4</v>
      </c>
      <c r="E88" s="7" t="s">
        <v>99</v>
      </c>
    </row>
    <row r="89" spans="1:5">
      <c r="B89" s="18"/>
      <c r="D89" s="1">
        <v>5</v>
      </c>
      <c r="E89" s="7" t="s">
        <v>100</v>
      </c>
    </row>
    <row r="90" spans="1:5">
      <c r="B90" s="18"/>
    </row>
    <row r="91" spans="1:5">
      <c r="A91" s="1">
        <v>27</v>
      </c>
      <c r="B91" s="18" t="s">
        <v>101</v>
      </c>
      <c r="C91" t="s">
        <v>102</v>
      </c>
      <c r="D91" s="1">
        <v>1</v>
      </c>
      <c r="E91" s="7" t="s">
        <v>103</v>
      </c>
    </row>
    <row r="92" spans="1:5">
      <c r="B92" s="18"/>
      <c r="D92" s="1">
        <v>2</v>
      </c>
      <c r="E92" s="7" t="s">
        <v>104</v>
      </c>
    </row>
    <row r="93" spans="1:5">
      <c r="B93" s="18"/>
      <c r="D93" s="1">
        <v>3</v>
      </c>
      <c r="E93" s="7" t="s">
        <v>105</v>
      </c>
    </row>
    <row r="94" spans="1:5">
      <c r="B94" s="18"/>
      <c r="D94" s="1">
        <v>4</v>
      </c>
      <c r="E94" s="7" t="s">
        <v>106</v>
      </c>
    </row>
    <row r="95" spans="1:5">
      <c r="B95" s="18"/>
      <c r="D95" s="1">
        <v>5</v>
      </c>
      <c r="E95" s="7" t="s">
        <v>107</v>
      </c>
    </row>
    <row r="96" spans="1:5">
      <c r="B96" s="18"/>
    </row>
    <row r="97" spans="1:5">
      <c r="A97" s="1">
        <v>28</v>
      </c>
      <c r="B97" s="18" t="s">
        <v>108</v>
      </c>
      <c r="C97" t="s">
        <v>109</v>
      </c>
      <c r="D97" s="1">
        <v>1</v>
      </c>
      <c r="E97" s="7" t="s">
        <v>103</v>
      </c>
    </row>
    <row r="98" spans="1:5">
      <c r="B98" s="18"/>
      <c r="D98" s="1">
        <v>2</v>
      </c>
      <c r="E98" s="7" t="s">
        <v>104</v>
      </c>
    </row>
    <row r="99" spans="1:5">
      <c r="B99" s="18"/>
      <c r="D99" s="1">
        <v>3</v>
      </c>
      <c r="E99" s="7" t="s">
        <v>105</v>
      </c>
    </row>
    <row r="100" spans="1:5">
      <c r="B100" s="18"/>
      <c r="D100" s="1">
        <v>4</v>
      </c>
      <c r="E100" s="7" t="s">
        <v>106</v>
      </c>
    </row>
    <row r="101" spans="1:5">
      <c r="B101" s="18"/>
      <c r="D101" s="1">
        <v>5</v>
      </c>
      <c r="E101" s="7" t="s">
        <v>107</v>
      </c>
    </row>
    <row r="102" spans="1:5">
      <c r="B102" s="18"/>
    </row>
    <row r="103" spans="1:5">
      <c r="A103" s="1">
        <v>29</v>
      </c>
      <c r="B103" s="18" t="s">
        <v>110</v>
      </c>
      <c r="C103" t="s">
        <v>111</v>
      </c>
      <c r="D103" s="1">
        <v>1</v>
      </c>
      <c r="E103" s="7" t="s">
        <v>103</v>
      </c>
    </row>
    <row r="104" spans="1:5">
      <c r="B104" s="18"/>
      <c r="D104" s="1">
        <v>2</v>
      </c>
      <c r="E104" s="7" t="s">
        <v>104</v>
      </c>
    </row>
    <row r="105" spans="1:5">
      <c r="B105" s="18"/>
      <c r="D105" s="1">
        <v>3</v>
      </c>
      <c r="E105" s="7" t="s">
        <v>105</v>
      </c>
    </row>
    <row r="106" spans="1:5">
      <c r="B106" s="18"/>
      <c r="D106" s="1">
        <v>4</v>
      </c>
      <c r="E106" s="7" t="s">
        <v>106</v>
      </c>
    </row>
    <row r="107" spans="1:5">
      <c r="B107" s="18"/>
      <c r="D107" s="1">
        <v>5</v>
      </c>
      <c r="E107" s="7" t="s">
        <v>107</v>
      </c>
    </row>
    <row r="108" spans="1:5">
      <c r="B108" s="18"/>
    </row>
    <row r="109" spans="1:5">
      <c r="A109" s="1">
        <v>30</v>
      </c>
      <c r="B109" s="18" t="s">
        <v>112</v>
      </c>
      <c r="C109" t="s">
        <v>113</v>
      </c>
      <c r="D109" s="1">
        <v>1</v>
      </c>
      <c r="E109" s="7" t="s">
        <v>103</v>
      </c>
    </row>
    <row r="110" spans="1:5">
      <c r="B110" s="18"/>
      <c r="D110" s="1">
        <v>2</v>
      </c>
      <c r="E110" s="7" t="s">
        <v>104</v>
      </c>
    </row>
    <row r="111" spans="1:5">
      <c r="B111" s="18"/>
      <c r="D111" s="1">
        <v>3</v>
      </c>
      <c r="E111" s="7" t="s">
        <v>105</v>
      </c>
    </row>
    <row r="112" spans="1:5">
      <c r="B112" s="18"/>
      <c r="D112" s="1">
        <v>4</v>
      </c>
      <c r="E112" s="7" t="s">
        <v>106</v>
      </c>
    </row>
    <row r="113" spans="1:5">
      <c r="B113" s="18"/>
      <c r="D113" s="1">
        <v>5</v>
      </c>
      <c r="E113" s="7" t="s">
        <v>107</v>
      </c>
    </row>
    <row r="114" spans="1:5">
      <c r="B114" s="18"/>
    </row>
    <row r="115" spans="1:5">
      <c r="A115" s="1">
        <v>31</v>
      </c>
      <c r="B115" s="18" t="s">
        <v>114</v>
      </c>
      <c r="C115" t="s">
        <v>115</v>
      </c>
      <c r="D115" s="1">
        <v>1</v>
      </c>
      <c r="E115" s="7" t="s">
        <v>103</v>
      </c>
    </row>
    <row r="116" spans="1:5">
      <c r="B116" s="18"/>
      <c r="D116" s="1">
        <v>2</v>
      </c>
      <c r="E116" s="7" t="s">
        <v>104</v>
      </c>
    </row>
    <row r="117" spans="1:5">
      <c r="B117" s="18"/>
      <c r="D117" s="1">
        <v>3</v>
      </c>
      <c r="E117" s="7" t="s">
        <v>105</v>
      </c>
    </row>
    <row r="118" spans="1:5">
      <c r="B118" s="18"/>
      <c r="D118" s="1">
        <v>4</v>
      </c>
      <c r="E118" s="7" t="s">
        <v>106</v>
      </c>
    </row>
    <row r="119" spans="1:5">
      <c r="B119" s="18"/>
      <c r="D119" s="1">
        <v>5</v>
      </c>
      <c r="E119" s="7" t="s">
        <v>107</v>
      </c>
    </row>
    <row r="120" spans="1:5">
      <c r="B120" s="18"/>
    </row>
    <row r="121" spans="1:5">
      <c r="A121" s="1">
        <v>32</v>
      </c>
      <c r="B121" s="18" t="s">
        <v>116</v>
      </c>
      <c r="C121" t="s">
        <v>117</v>
      </c>
      <c r="D121" s="1">
        <v>1</v>
      </c>
      <c r="E121" s="7" t="s">
        <v>103</v>
      </c>
    </row>
    <row r="122" spans="1:5">
      <c r="B122" s="18"/>
      <c r="D122" s="1">
        <v>2</v>
      </c>
      <c r="E122" s="7" t="s">
        <v>104</v>
      </c>
    </row>
    <row r="123" spans="1:5">
      <c r="B123" s="18"/>
      <c r="D123" s="1">
        <v>3</v>
      </c>
      <c r="E123" s="7" t="s">
        <v>105</v>
      </c>
    </row>
    <row r="124" spans="1:5">
      <c r="B124" s="18"/>
      <c r="D124" s="1">
        <v>4</v>
      </c>
      <c r="E124" s="7" t="s">
        <v>106</v>
      </c>
    </row>
    <row r="125" spans="1:5">
      <c r="B125" s="18"/>
      <c r="D125" s="1">
        <v>5</v>
      </c>
      <c r="E125" s="7" t="s">
        <v>107</v>
      </c>
    </row>
    <row r="126" spans="1:5">
      <c r="B126" s="18"/>
    </row>
    <row r="127" spans="1:5">
      <c r="A127" s="1">
        <v>33</v>
      </c>
      <c r="B127" s="18" t="s">
        <v>118</v>
      </c>
      <c r="C127" t="s">
        <v>119</v>
      </c>
      <c r="D127" s="1">
        <v>1</v>
      </c>
      <c r="E127" s="7" t="s">
        <v>103</v>
      </c>
    </row>
    <row r="128" spans="1:5">
      <c r="B128" s="18"/>
      <c r="D128" s="1">
        <v>2</v>
      </c>
      <c r="E128" s="7" t="s">
        <v>104</v>
      </c>
    </row>
    <row r="129" spans="1:5">
      <c r="B129" s="18"/>
      <c r="D129" s="1">
        <v>3</v>
      </c>
      <c r="E129" s="7" t="s">
        <v>105</v>
      </c>
    </row>
    <row r="130" spans="1:5">
      <c r="B130" s="18"/>
      <c r="D130" s="1">
        <v>4</v>
      </c>
      <c r="E130" s="7" t="s">
        <v>106</v>
      </c>
    </row>
    <row r="131" spans="1:5">
      <c r="B131" s="18"/>
      <c r="D131" s="1">
        <v>5</v>
      </c>
      <c r="E131" s="7" t="s">
        <v>107</v>
      </c>
    </row>
    <row r="132" spans="1:5">
      <c r="B132" s="18"/>
    </row>
    <row r="133" spans="1:5">
      <c r="A133" s="1">
        <v>34</v>
      </c>
      <c r="B133" s="18" t="s">
        <v>120</v>
      </c>
      <c r="C133" t="s">
        <v>121</v>
      </c>
      <c r="D133" s="1">
        <v>1</v>
      </c>
      <c r="E133" s="7" t="s">
        <v>103</v>
      </c>
    </row>
    <row r="134" spans="1:5">
      <c r="D134" s="1">
        <v>2</v>
      </c>
      <c r="E134" s="7" t="s">
        <v>104</v>
      </c>
    </row>
    <row r="135" spans="1:5">
      <c r="D135" s="1">
        <v>3</v>
      </c>
      <c r="E135" s="7" t="s">
        <v>105</v>
      </c>
    </row>
    <row r="136" spans="1:5">
      <c r="D136" s="1">
        <v>4</v>
      </c>
      <c r="E136" s="7" t="s">
        <v>106</v>
      </c>
    </row>
    <row r="137" spans="1:5">
      <c r="D137" s="1">
        <v>5</v>
      </c>
      <c r="E137" s="7" t="s">
        <v>107</v>
      </c>
    </row>
  </sheetData>
  <phoneticPr fontId="10" type="noConversion"/>
  <pageMargins left="0.7" right="0.7" top="0.75" bottom="0.75" header="0.3" footer="0.3"/>
  <pageSetup orientation="portrait" horizontalDpi="90" verticalDpi="9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7C2D6-1387-4E45-A73F-D3839452AF4C}">
  <dimension ref="A1:AD59"/>
  <sheetViews>
    <sheetView topLeftCell="A23" zoomScale="120" zoomScaleNormal="120" workbookViewId="0">
      <selection activeCell="I44" sqref="I44"/>
    </sheetView>
  </sheetViews>
  <sheetFormatPr defaultColWidth="8.875" defaultRowHeight="15"/>
  <cols>
    <col min="1" max="1" width="20.125" customWidth="1"/>
    <col min="2" max="2" width="18.375" style="1" customWidth="1"/>
    <col min="3" max="3" width="17.625" style="1" customWidth="1"/>
    <col min="4" max="4" width="16.5" style="1" customWidth="1"/>
    <col min="5" max="5" width="18.875" style="1" customWidth="1"/>
    <col min="6" max="6" width="15.5" style="1" customWidth="1"/>
    <col min="9" max="9" width="22.875" customWidth="1"/>
    <col min="13" max="13" width="12.875" customWidth="1"/>
    <col min="18" max="18" width="14.125" customWidth="1"/>
    <col min="22" max="22" width="16.875" customWidth="1"/>
    <col min="23" max="23" width="11.875" bestFit="1" customWidth="1"/>
  </cols>
  <sheetData>
    <row r="1" spans="1:22" ht="18.95">
      <c r="A1" s="2" t="s">
        <v>16</v>
      </c>
      <c r="B1" s="1" t="s">
        <v>18</v>
      </c>
      <c r="C1" s="1" t="s">
        <v>19</v>
      </c>
      <c r="D1" s="1" t="s">
        <v>20</v>
      </c>
      <c r="E1" s="1" t="s">
        <v>21</v>
      </c>
      <c r="F1" s="1" t="s">
        <v>22</v>
      </c>
      <c r="I1" s="5" t="s">
        <v>220</v>
      </c>
      <c r="Q1" s="2" t="s">
        <v>16</v>
      </c>
      <c r="R1" s="7" t="s">
        <v>18</v>
      </c>
      <c r="S1" s="7" t="s">
        <v>19</v>
      </c>
      <c r="T1" s="7" t="s">
        <v>20</v>
      </c>
      <c r="U1" s="7" t="s">
        <v>21</v>
      </c>
      <c r="V1" s="7" t="s">
        <v>22</v>
      </c>
    </row>
    <row r="2" spans="1:22">
      <c r="B2" s="1">
        <v>40000</v>
      </c>
      <c r="C2" s="1">
        <v>100000</v>
      </c>
      <c r="D2" s="1">
        <v>35000</v>
      </c>
      <c r="E2" s="1">
        <v>15000</v>
      </c>
      <c r="F2" s="1">
        <v>50000</v>
      </c>
      <c r="I2" t="s">
        <v>221</v>
      </c>
      <c r="R2" s="1">
        <v>40000</v>
      </c>
      <c r="S2" s="1">
        <v>100000</v>
      </c>
      <c r="T2" s="1">
        <v>35000</v>
      </c>
      <c r="U2" s="1">
        <v>15000</v>
      </c>
      <c r="V2" s="1">
        <v>50000</v>
      </c>
    </row>
    <row r="3" spans="1:22">
      <c r="B3" s="1">
        <v>50000</v>
      </c>
      <c r="C3" s="1">
        <v>45000</v>
      </c>
      <c r="D3" s="1">
        <v>30000</v>
      </c>
      <c r="E3" s="1">
        <v>60000</v>
      </c>
      <c r="F3" s="1">
        <v>60000</v>
      </c>
      <c r="R3" s="1">
        <v>50000</v>
      </c>
      <c r="S3" s="1">
        <v>45000</v>
      </c>
      <c r="T3" s="1">
        <v>30000</v>
      </c>
      <c r="U3" s="1">
        <v>60000</v>
      </c>
      <c r="V3" s="1">
        <v>60000</v>
      </c>
    </row>
    <row r="4" spans="1:22" ht="15.95" thickBot="1">
      <c r="B4" s="1">
        <v>50000</v>
      </c>
      <c r="C4" s="1">
        <v>37000</v>
      </c>
      <c r="D4" s="1">
        <v>80000</v>
      </c>
      <c r="E4" s="1">
        <v>60000</v>
      </c>
      <c r="F4" s="1">
        <v>80000</v>
      </c>
      <c r="I4" t="s">
        <v>222</v>
      </c>
      <c r="R4" s="1">
        <v>50000</v>
      </c>
      <c r="S4" s="1">
        <v>37000</v>
      </c>
      <c r="T4" s="1">
        <v>80000</v>
      </c>
      <c r="U4" s="1">
        <v>60000</v>
      </c>
      <c r="V4" s="1">
        <v>80000</v>
      </c>
    </row>
    <row r="5" spans="1:22">
      <c r="B5" s="1">
        <v>43000</v>
      </c>
      <c r="C5" s="1">
        <v>39000</v>
      </c>
      <c r="D5" s="1">
        <v>20000</v>
      </c>
      <c r="E5" s="1">
        <v>12000</v>
      </c>
      <c r="F5" s="1">
        <v>25000</v>
      </c>
      <c r="I5" s="17" t="s">
        <v>223</v>
      </c>
      <c r="J5" s="17" t="s">
        <v>165</v>
      </c>
      <c r="K5" s="17" t="s">
        <v>191</v>
      </c>
      <c r="L5" s="17" t="s">
        <v>224</v>
      </c>
      <c r="M5" s="17" t="s">
        <v>199</v>
      </c>
      <c r="R5" s="1">
        <v>43000</v>
      </c>
      <c r="S5" s="1">
        <v>39000</v>
      </c>
      <c r="T5" s="1">
        <v>20000</v>
      </c>
      <c r="U5" s="1">
        <v>12000</v>
      </c>
      <c r="V5" s="1">
        <v>25000</v>
      </c>
    </row>
    <row r="6" spans="1:22">
      <c r="C6" s="1">
        <v>29000</v>
      </c>
      <c r="D6" s="1">
        <v>33000</v>
      </c>
      <c r="E6" s="1">
        <v>10000</v>
      </c>
      <c r="F6" s="1">
        <v>25000</v>
      </c>
      <c r="I6" t="s">
        <v>18</v>
      </c>
      <c r="J6">
        <v>4</v>
      </c>
      <c r="K6">
        <v>17000</v>
      </c>
      <c r="L6">
        <v>4250</v>
      </c>
      <c r="M6">
        <v>1500000</v>
      </c>
      <c r="S6" s="1">
        <v>29000</v>
      </c>
      <c r="T6" s="1">
        <v>33000</v>
      </c>
      <c r="U6" s="1">
        <v>10000</v>
      </c>
      <c r="V6" s="1">
        <v>25000</v>
      </c>
    </row>
    <row r="7" spans="1:22">
      <c r="C7" s="1">
        <v>1500</v>
      </c>
      <c r="D7" s="1">
        <v>30000</v>
      </c>
      <c r="E7" s="1">
        <v>25000</v>
      </c>
      <c r="F7" s="1">
        <v>30000</v>
      </c>
      <c r="I7" t="s">
        <v>19</v>
      </c>
      <c r="J7">
        <v>6</v>
      </c>
      <c r="K7">
        <v>122333.33333333331</v>
      </c>
      <c r="L7">
        <v>20388.888888888887</v>
      </c>
      <c r="M7">
        <v>544393518.51851881</v>
      </c>
      <c r="S7" s="1">
        <v>1500</v>
      </c>
      <c r="T7" s="1">
        <v>30000</v>
      </c>
      <c r="U7" s="1">
        <v>25000</v>
      </c>
      <c r="V7" s="1">
        <v>30000</v>
      </c>
    </row>
    <row r="8" spans="1:22">
      <c r="D8" s="1">
        <v>40000</v>
      </c>
      <c r="E8" s="1">
        <v>12000</v>
      </c>
      <c r="F8" s="1">
        <v>35000</v>
      </c>
      <c r="I8" t="s">
        <v>20</v>
      </c>
      <c r="J8">
        <v>9</v>
      </c>
      <c r="K8">
        <v>110888.88888888889</v>
      </c>
      <c r="L8">
        <v>12320.987654320988</v>
      </c>
      <c r="M8">
        <v>228578532.23593968</v>
      </c>
      <c r="T8" s="1">
        <v>40000</v>
      </c>
      <c r="U8" s="1">
        <v>12000</v>
      </c>
      <c r="V8" s="1">
        <v>35000</v>
      </c>
    </row>
    <row r="9" spans="1:22">
      <c r="D9" s="1">
        <v>6000</v>
      </c>
      <c r="E9" s="1">
        <v>15000</v>
      </c>
      <c r="F9" s="1">
        <v>40000</v>
      </c>
      <c r="I9" t="s">
        <v>21</v>
      </c>
      <c r="J9">
        <v>15</v>
      </c>
      <c r="K9">
        <v>2171466.6666666665</v>
      </c>
      <c r="L9">
        <v>144764.44444444444</v>
      </c>
      <c r="M9">
        <v>26730183407.407406</v>
      </c>
      <c r="T9" s="1">
        <v>6000</v>
      </c>
      <c r="U9" s="1">
        <v>15000</v>
      </c>
      <c r="V9" s="1">
        <v>40000</v>
      </c>
    </row>
    <row r="10" spans="1:22" ht="15.95" thickBot="1">
      <c r="D10" s="1">
        <v>40000</v>
      </c>
      <c r="E10" s="1">
        <v>18000</v>
      </c>
      <c r="F10" s="1">
        <v>38000</v>
      </c>
      <c r="I10" s="10" t="s">
        <v>22</v>
      </c>
      <c r="J10" s="10">
        <v>9</v>
      </c>
      <c r="K10" s="10">
        <v>124666.66666666669</v>
      </c>
      <c r="L10" s="10">
        <v>13851.851851851854</v>
      </c>
      <c r="M10" s="10">
        <v>111669753.0864197</v>
      </c>
      <c r="T10" s="1">
        <v>40000</v>
      </c>
      <c r="U10" s="1">
        <v>18000</v>
      </c>
      <c r="V10" s="1">
        <v>38000</v>
      </c>
    </row>
    <row r="11" spans="1:22">
      <c r="E11" s="1">
        <v>30000</v>
      </c>
      <c r="U11" s="1">
        <v>30000</v>
      </c>
    </row>
    <row r="12" spans="1:22">
      <c r="E12" s="1">
        <v>15000</v>
      </c>
      <c r="U12" s="1">
        <v>15000</v>
      </c>
    </row>
    <row r="13" spans="1:22" ht="15.95" thickBot="1">
      <c r="E13" s="1">
        <v>20000</v>
      </c>
      <c r="I13" t="s">
        <v>141</v>
      </c>
      <c r="U13" s="1">
        <v>20000</v>
      </c>
    </row>
    <row r="14" spans="1:22">
      <c r="E14" s="1">
        <v>700000</v>
      </c>
      <c r="I14" s="17" t="s">
        <v>225</v>
      </c>
      <c r="J14" s="17" t="s">
        <v>143</v>
      </c>
      <c r="K14" s="17" t="s">
        <v>142</v>
      </c>
      <c r="L14" s="17" t="s">
        <v>144</v>
      </c>
      <c r="M14" s="17" t="s">
        <v>145</v>
      </c>
      <c r="N14" s="17" t="s">
        <v>152</v>
      </c>
      <c r="O14" s="17" t="s">
        <v>226</v>
      </c>
      <c r="U14" s="1">
        <v>700000</v>
      </c>
    </row>
    <row r="15" spans="1:22">
      <c r="E15" s="1">
        <v>15000</v>
      </c>
      <c r="I15" t="s">
        <v>227</v>
      </c>
      <c r="J15">
        <v>169221790145.21313</v>
      </c>
      <c r="K15">
        <v>4</v>
      </c>
      <c r="L15">
        <v>42305447536.303284</v>
      </c>
      <c r="M15">
        <v>4.2342104480195379</v>
      </c>
      <c r="N15">
        <v>6.2323615531577059E-3</v>
      </c>
      <c r="O15">
        <v>2.6189880137120771</v>
      </c>
      <c r="U15" s="1">
        <v>15000</v>
      </c>
    </row>
    <row r="16" spans="1:22">
      <c r="E16" s="1">
        <v>600000</v>
      </c>
      <c r="I16" t="s">
        <v>228</v>
      </c>
      <c r="J16">
        <v>379671021578.87518</v>
      </c>
      <c r="K16">
        <v>38</v>
      </c>
      <c r="L16">
        <v>9991342673.128294</v>
      </c>
      <c r="U16" s="1">
        <v>600000</v>
      </c>
    </row>
    <row r="18" spans="1:30" ht="15.95" thickBot="1">
      <c r="A18" t="s">
        <v>229</v>
      </c>
      <c r="B18" s="1">
        <f>AVERAGE(B2:B17)</f>
        <v>45750</v>
      </c>
      <c r="C18" s="1">
        <f t="shared" ref="C18:F18" si="0">AVERAGE(C2:C17)</f>
        <v>41916.666666666664</v>
      </c>
      <c r="D18" s="1">
        <f t="shared" si="0"/>
        <v>34888.888888888891</v>
      </c>
      <c r="E18" s="1">
        <f t="shared" si="0"/>
        <v>107133.33333333333</v>
      </c>
      <c r="F18" s="1">
        <f t="shared" si="0"/>
        <v>42555.555555555555</v>
      </c>
      <c r="I18" s="10" t="s">
        <v>149</v>
      </c>
      <c r="J18" s="10">
        <v>548892811724.08832</v>
      </c>
      <c r="K18" s="10">
        <v>42</v>
      </c>
      <c r="L18" s="10"/>
      <c r="M18" s="10"/>
      <c r="N18" s="10"/>
      <c r="O18" s="10"/>
    </row>
    <row r="19" spans="1:30">
      <c r="A19" t="s">
        <v>230</v>
      </c>
      <c r="B19" s="1">
        <f>_xlfn.VAR.S(B2:B17)</f>
        <v>25583333.333333332</v>
      </c>
      <c r="C19" s="1">
        <f t="shared" ref="C19:F19" si="1">_xlfn.VAR.S(C2:C17)</f>
        <v>1043241666.6666667</v>
      </c>
      <c r="D19" s="1">
        <f t="shared" si="1"/>
        <v>399361111.11111116</v>
      </c>
      <c r="E19" s="1">
        <f t="shared" si="1"/>
        <v>49183838095.238098</v>
      </c>
      <c r="F19" s="1">
        <f t="shared" si="1"/>
        <v>327527777.77777767</v>
      </c>
    </row>
    <row r="22" spans="1:30">
      <c r="B22" s="25"/>
      <c r="C22" s="25"/>
      <c r="D22" s="25"/>
      <c r="E22" s="25"/>
      <c r="F22" s="25"/>
    </row>
    <row r="23" spans="1:30" ht="18.95">
      <c r="A23" t="s">
        <v>231</v>
      </c>
      <c r="B23" s="1" t="s">
        <v>18</v>
      </c>
      <c r="C23" s="1" t="s">
        <v>19</v>
      </c>
      <c r="D23" s="1" t="s">
        <v>20</v>
      </c>
      <c r="E23" s="1" t="s">
        <v>21</v>
      </c>
      <c r="F23" s="1" t="s">
        <v>22</v>
      </c>
      <c r="I23" s="15" t="s">
        <v>232</v>
      </c>
      <c r="Q23" s="5" t="s">
        <v>233</v>
      </c>
    </row>
    <row r="24" spans="1:30">
      <c r="B24" s="1">
        <f>ABS(B2-$B$18)</f>
        <v>5750</v>
      </c>
      <c r="C24" s="1">
        <f>ABS(C2-$C$18)</f>
        <v>58083.333333333336</v>
      </c>
      <c r="D24" s="1">
        <f>ABS(D2-$D$18)</f>
        <v>111.11111111110949</v>
      </c>
      <c r="E24" s="1">
        <f>ABS(E2-$E$18)</f>
        <v>92133.333333333328</v>
      </c>
      <c r="F24" s="1">
        <f>ABS(F2-$F$18)</f>
        <v>7444.4444444444453</v>
      </c>
      <c r="I24" t="s">
        <v>221</v>
      </c>
      <c r="Q24" s="2" t="s">
        <v>16</v>
      </c>
      <c r="R24" s="7" t="s">
        <v>18</v>
      </c>
      <c r="S24" s="7" t="s">
        <v>19</v>
      </c>
      <c r="T24" s="7" t="s">
        <v>20</v>
      </c>
      <c r="U24" s="7" t="s">
        <v>21</v>
      </c>
      <c r="V24" s="7" t="s">
        <v>22</v>
      </c>
      <c r="W24" s="7" t="s">
        <v>149</v>
      </c>
    </row>
    <row r="25" spans="1:30">
      <c r="B25" s="1">
        <f t="shared" ref="B25:B27" si="2">ABS(B3-$B$18)</f>
        <v>4250</v>
      </c>
      <c r="C25" s="1">
        <f t="shared" ref="C25:C29" si="3">ABS(C3-$C$18)</f>
        <v>3083.3333333333358</v>
      </c>
      <c r="D25" s="1">
        <f t="shared" ref="D25:D32" si="4">ABS(D3-$D$18)</f>
        <v>4888.8888888888905</v>
      </c>
      <c r="E25" s="1">
        <f t="shared" ref="E25:E38" si="5">ABS(E3-$E$18)</f>
        <v>47133.333333333328</v>
      </c>
      <c r="F25" s="1">
        <f t="shared" ref="F25:F32" si="6">ABS(F3-$F$18)</f>
        <v>17444.444444444445</v>
      </c>
      <c r="Q25" t="s">
        <v>234</v>
      </c>
      <c r="R25">
        <f>COUNT(R2:R16)</f>
        <v>4</v>
      </c>
      <c r="S25">
        <f>COUNT(S2:S16)</f>
        <v>6</v>
      </c>
      <c r="T25">
        <f t="shared" ref="T25:V25" si="7">COUNT(T2:T16)</f>
        <v>9</v>
      </c>
      <c r="U25">
        <f t="shared" si="7"/>
        <v>15</v>
      </c>
      <c r="V25">
        <f t="shared" si="7"/>
        <v>9</v>
      </c>
    </row>
    <row r="26" spans="1:30" ht="15.95" thickBot="1">
      <c r="B26" s="1">
        <f t="shared" si="2"/>
        <v>4250</v>
      </c>
      <c r="C26" s="1">
        <f t="shared" si="3"/>
        <v>4916.6666666666642</v>
      </c>
      <c r="D26" s="1">
        <f t="shared" si="4"/>
        <v>45111.111111111109</v>
      </c>
      <c r="E26" s="1">
        <f t="shared" si="5"/>
        <v>47133.333333333328</v>
      </c>
      <c r="F26" s="1">
        <f t="shared" si="6"/>
        <v>37444.444444444445</v>
      </c>
      <c r="I26" t="s">
        <v>222</v>
      </c>
      <c r="Q26" t="s">
        <v>229</v>
      </c>
      <c r="R26">
        <f>AVERAGE(R2:R16)</f>
        <v>45750</v>
      </c>
      <c r="S26">
        <f t="shared" ref="S26:V26" si="8">AVERAGE(S2:S16)</f>
        <v>41916.666666666664</v>
      </c>
      <c r="T26">
        <f t="shared" si="8"/>
        <v>34888.888888888891</v>
      </c>
      <c r="U26">
        <f t="shared" si="8"/>
        <v>107133.33333333333</v>
      </c>
      <c r="V26">
        <f t="shared" si="8"/>
        <v>42555.555555555555</v>
      </c>
      <c r="Z26" t="s">
        <v>235</v>
      </c>
      <c r="AD26" t="s">
        <v>236</v>
      </c>
    </row>
    <row r="27" spans="1:30">
      <c r="B27" s="1">
        <f t="shared" si="2"/>
        <v>2750</v>
      </c>
      <c r="C27" s="1">
        <f t="shared" si="3"/>
        <v>2916.6666666666642</v>
      </c>
      <c r="D27" s="1">
        <f t="shared" si="4"/>
        <v>14888.888888888891</v>
      </c>
      <c r="E27" s="1">
        <f t="shared" si="5"/>
        <v>95133.333333333328</v>
      </c>
      <c r="F27" s="1">
        <f t="shared" si="6"/>
        <v>17555.555555555555</v>
      </c>
      <c r="I27" s="17" t="s">
        <v>223</v>
      </c>
      <c r="J27" s="17" t="s">
        <v>165</v>
      </c>
      <c r="K27" s="17" t="s">
        <v>191</v>
      </c>
      <c r="L27" s="17" t="s">
        <v>224</v>
      </c>
      <c r="M27" s="17" t="s">
        <v>199</v>
      </c>
      <c r="Q27" t="s">
        <v>230</v>
      </c>
      <c r="R27">
        <f>_xlfn.VAR.S(R2:R16)</f>
        <v>25583333.333333332</v>
      </c>
      <c r="S27">
        <f t="shared" ref="S27:V27" si="9">_xlfn.VAR.S(S2:S16)</f>
        <v>1043241666.6666667</v>
      </c>
      <c r="T27">
        <f t="shared" si="9"/>
        <v>399361111.11111116</v>
      </c>
      <c r="U27">
        <f t="shared" si="9"/>
        <v>49183838095.238098</v>
      </c>
      <c r="V27">
        <f t="shared" si="9"/>
        <v>327527777.77777767</v>
      </c>
    </row>
    <row r="28" spans="1:30">
      <c r="C28" s="1">
        <f t="shared" si="3"/>
        <v>12916.666666666664</v>
      </c>
      <c r="D28" s="1">
        <f t="shared" si="4"/>
        <v>1888.8888888888905</v>
      </c>
      <c r="E28" s="1">
        <f t="shared" si="5"/>
        <v>97133.333333333328</v>
      </c>
      <c r="F28" s="1">
        <f t="shared" si="6"/>
        <v>17555.555555555555</v>
      </c>
      <c r="I28" t="s">
        <v>18</v>
      </c>
      <c r="J28">
        <v>4</v>
      </c>
      <c r="K28">
        <v>183000</v>
      </c>
      <c r="L28">
        <v>45750</v>
      </c>
      <c r="M28">
        <v>25583333.333333332</v>
      </c>
      <c r="Q28" t="s">
        <v>235</v>
      </c>
      <c r="R28">
        <f>R25/R27</f>
        <v>1.5635179153094464E-7</v>
      </c>
      <c r="S28">
        <f t="shared" ref="S28:V28" si="10">S25/S27</f>
        <v>5.7513040283091958E-9</v>
      </c>
      <c r="T28">
        <f t="shared" si="10"/>
        <v>2.253599499200111E-8</v>
      </c>
      <c r="U28">
        <f t="shared" si="10"/>
        <v>3.0497823229969268E-10</v>
      </c>
      <c r="V28">
        <f t="shared" si="10"/>
        <v>2.7478585361716573E-8</v>
      </c>
      <c r="W28">
        <f>SUM(R28:V28)</f>
        <v>2.1242265414527122E-7</v>
      </c>
    </row>
    <row r="29" spans="1:30">
      <c r="C29" s="1">
        <f t="shared" si="3"/>
        <v>40416.666666666664</v>
      </c>
      <c r="D29" s="1">
        <f t="shared" si="4"/>
        <v>4888.8888888888905</v>
      </c>
      <c r="E29" s="1">
        <f t="shared" si="5"/>
        <v>82133.333333333328</v>
      </c>
      <c r="F29" s="1">
        <f t="shared" si="6"/>
        <v>12555.555555555555</v>
      </c>
      <c r="I29" t="s">
        <v>19</v>
      </c>
      <c r="J29">
        <v>6</v>
      </c>
      <c r="K29">
        <v>251500</v>
      </c>
      <c r="L29">
        <v>41916.666666666664</v>
      </c>
      <c r="M29">
        <v>1043241666.6666667</v>
      </c>
      <c r="Q29" t="s">
        <v>237</v>
      </c>
      <c r="R29">
        <f>R28*R26</f>
        <v>7.1530944625407171E-3</v>
      </c>
      <c r="S29">
        <f t="shared" ref="S29:V29" si="11">S28*S26</f>
        <v>2.4107549385329378E-4</v>
      </c>
      <c r="T29">
        <f t="shared" si="11"/>
        <v>7.8625582527648325E-4</v>
      </c>
      <c r="U29">
        <f t="shared" si="11"/>
        <v>3.2673334620373738E-5</v>
      </c>
      <c r="V29">
        <f t="shared" si="11"/>
        <v>1.1693664659486052E-3</v>
      </c>
      <c r="W29">
        <f>SUM(R29:V29)/W28</f>
        <v>44168.855812445552</v>
      </c>
      <c r="Z29" t="s">
        <v>237</v>
      </c>
      <c r="AD29" t="s">
        <v>238</v>
      </c>
    </row>
    <row r="30" spans="1:30">
      <c r="D30" s="1">
        <f t="shared" si="4"/>
        <v>5111.1111111111095</v>
      </c>
      <c r="E30" s="1">
        <f t="shared" si="5"/>
        <v>95133.333333333328</v>
      </c>
      <c r="F30" s="1">
        <f t="shared" si="6"/>
        <v>7555.5555555555547</v>
      </c>
      <c r="I30" t="s">
        <v>20</v>
      </c>
      <c r="J30">
        <v>9</v>
      </c>
      <c r="K30">
        <v>314000</v>
      </c>
      <c r="L30">
        <v>34888.888888888891</v>
      </c>
      <c r="M30">
        <v>399361111.11111116</v>
      </c>
      <c r="Q30" t="s">
        <v>239</v>
      </c>
      <c r="R30">
        <f>R28*(R26-$W$29)^2</f>
        <v>0.39088212771396197</v>
      </c>
      <c r="S30">
        <f t="shared" ref="S30:V30" si="12">S28*(S26-$W$29)^2</f>
        <v>2.9172661198845345E-2</v>
      </c>
      <c r="T30">
        <f t="shared" si="12"/>
        <v>1.940749996323784</v>
      </c>
      <c r="U30">
        <f t="shared" si="12"/>
        <v>1.209093957389497</v>
      </c>
      <c r="V30">
        <f t="shared" si="12"/>
        <v>7.1519550582440139E-2</v>
      </c>
      <c r="W30">
        <f>SUM(R30:V30)/(R32-1)</f>
        <v>0.91035457330213199</v>
      </c>
    </row>
    <row r="31" spans="1:30">
      <c r="D31" s="1">
        <f t="shared" si="4"/>
        <v>28888.888888888891</v>
      </c>
      <c r="E31" s="1">
        <f t="shared" si="5"/>
        <v>92133.333333333328</v>
      </c>
      <c r="F31" s="1">
        <f t="shared" si="6"/>
        <v>2555.5555555555547</v>
      </c>
      <c r="I31" t="s">
        <v>21</v>
      </c>
      <c r="J31">
        <v>15</v>
      </c>
      <c r="K31">
        <v>1607000</v>
      </c>
      <c r="L31">
        <v>107133.33333333333</v>
      </c>
      <c r="M31">
        <v>49183838095.238098</v>
      </c>
      <c r="Q31" t="s">
        <v>240</v>
      </c>
      <c r="R31">
        <f>(1-R28/$W$28)^2/(R25-1)</f>
        <v>2.3224777310763944E-2</v>
      </c>
      <c r="S31">
        <f t="shared" ref="S31:V31" si="13">(1-S28/$W$28)^2/(S25-1)</f>
        <v>0.18931668318463163</v>
      </c>
      <c r="T31">
        <f t="shared" si="13"/>
        <v>9.9884306463716044E-2</v>
      </c>
      <c r="U31">
        <f t="shared" si="13"/>
        <v>7.1223616626330977E-2</v>
      </c>
      <c r="V31">
        <f t="shared" si="13"/>
        <v>9.4752170467401628E-2</v>
      </c>
      <c r="W31">
        <f>SUM(R31:V31)</f>
        <v>0.47840155405284424</v>
      </c>
    </row>
    <row r="32" spans="1:30" ht="15.95" thickBot="1">
      <c r="D32" s="1">
        <f t="shared" si="4"/>
        <v>5111.1111111111095</v>
      </c>
      <c r="E32" s="1">
        <f t="shared" si="5"/>
        <v>89133.333333333328</v>
      </c>
      <c r="F32" s="1">
        <f t="shared" si="6"/>
        <v>4555.5555555555547</v>
      </c>
      <c r="I32" s="10" t="s">
        <v>22</v>
      </c>
      <c r="J32" s="10">
        <v>9</v>
      </c>
      <c r="K32" s="10">
        <v>383000</v>
      </c>
      <c r="L32" s="10">
        <v>42555.555555555555</v>
      </c>
      <c r="M32" s="10">
        <v>327527777.77777767</v>
      </c>
      <c r="Q32" t="s">
        <v>241</v>
      </c>
      <c r="R32">
        <v>5</v>
      </c>
      <c r="Z32" t="s">
        <v>239</v>
      </c>
      <c r="AD32" t="s">
        <v>242</v>
      </c>
    </row>
    <row r="33" spans="2:30">
      <c r="E33" s="1">
        <f t="shared" si="5"/>
        <v>77133.333333333328</v>
      </c>
      <c r="Q33" t="s">
        <v>145</v>
      </c>
      <c r="R33">
        <f>W30/(1+2*W31*(R32-2)/(R32^2-1))</f>
        <v>0.81310669649824796</v>
      </c>
    </row>
    <row r="34" spans="2:30">
      <c r="E34" s="1">
        <f t="shared" si="5"/>
        <v>92133.333333333328</v>
      </c>
      <c r="Q34" t="s">
        <v>243</v>
      </c>
      <c r="R34">
        <f>R32-1</f>
        <v>4</v>
      </c>
    </row>
    <row r="35" spans="2:30" ht="15.95" thickBot="1">
      <c r="E35" s="1">
        <f t="shared" si="5"/>
        <v>87133.333333333328</v>
      </c>
      <c r="I35" t="s">
        <v>141</v>
      </c>
      <c r="Q35" t="s">
        <v>244</v>
      </c>
      <c r="R35">
        <f>(R32^2-1)/(3*W31)</f>
        <v>16.722353705222957</v>
      </c>
    </row>
    <row r="36" spans="2:30">
      <c r="E36" s="1">
        <f t="shared" si="5"/>
        <v>592866.66666666663</v>
      </c>
      <c r="I36" s="17" t="s">
        <v>225</v>
      </c>
      <c r="J36" s="17" t="s">
        <v>143</v>
      </c>
      <c r="K36" s="17" t="s">
        <v>142</v>
      </c>
      <c r="L36" s="17" t="s">
        <v>144</v>
      </c>
      <c r="M36" s="17" t="s">
        <v>145</v>
      </c>
      <c r="N36" s="17" t="s">
        <v>152</v>
      </c>
      <c r="O36" s="17" t="s">
        <v>226</v>
      </c>
      <c r="Q36" s="19" t="s">
        <v>169</v>
      </c>
      <c r="R36">
        <f>FDIST(R33,R34,R35)</f>
        <v>0.53507996869769903</v>
      </c>
      <c r="Z36" t="s">
        <v>240</v>
      </c>
      <c r="AD36" t="s">
        <v>245</v>
      </c>
    </row>
    <row r="37" spans="2:30">
      <c r="E37" s="1">
        <f t="shared" si="5"/>
        <v>92133.333333333328</v>
      </c>
      <c r="I37" t="s">
        <v>227</v>
      </c>
      <c r="J37">
        <v>43927208850.12915</v>
      </c>
      <c r="K37">
        <v>4</v>
      </c>
      <c r="L37">
        <v>10981802212.532288</v>
      </c>
      <c r="M37">
        <v>0.59642609314618145</v>
      </c>
      <c r="N37">
        <v>0.66740169313092901</v>
      </c>
      <c r="O37">
        <v>2.6189880137120771</v>
      </c>
    </row>
    <row r="38" spans="2:30">
      <c r="E38" s="1">
        <f t="shared" si="5"/>
        <v>492866.66666666669</v>
      </c>
      <c r="I38" t="s">
        <v>228</v>
      </c>
      <c r="J38">
        <v>699681802777.77759</v>
      </c>
      <c r="K38">
        <v>38</v>
      </c>
      <c r="L38">
        <v>18412679020.467831</v>
      </c>
    </row>
    <row r="40" spans="2:30" ht="15.95" thickBot="1">
      <c r="I40" s="10" t="s">
        <v>149</v>
      </c>
      <c r="J40" s="10">
        <v>743609011627.90674</v>
      </c>
      <c r="K40" s="10">
        <v>42</v>
      </c>
      <c r="L40" s="10"/>
      <c r="M40" s="10"/>
      <c r="N40" s="10"/>
      <c r="O40" s="10"/>
      <c r="Q40" t="s">
        <v>246</v>
      </c>
      <c r="U40" s="1"/>
    </row>
    <row r="41" spans="2:30">
      <c r="Q41" t="s">
        <v>247</v>
      </c>
    </row>
    <row r="42" spans="2:30">
      <c r="B42" t="s">
        <v>221</v>
      </c>
      <c r="C42"/>
      <c r="D42"/>
      <c r="E42"/>
      <c r="F42"/>
      <c r="Z42" t="s">
        <v>241</v>
      </c>
      <c r="AA42" t="s">
        <v>248</v>
      </c>
    </row>
    <row r="43" spans="2:30">
      <c r="B43"/>
      <c r="C43"/>
      <c r="D43"/>
      <c r="E43"/>
      <c r="F43"/>
    </row>
    <row r="44" spans="2:30" ht="15.95" thickBot="1">
      <c r="B44" t="s">
        <v>222</v>
      </c>
      <c r="C44"/>
      <c r="D44"/>
      <c r="E44"/>
      <c r="F44"/>
    </row>
    <row r="45" spans="2:30">
      <c r="B45" s="17" t="s">
        <v>223</v>
      </c>
      <c r="C45" s="17" t="s">
        <v>165</v>
      </c>
      <c r="D45" s="17" t="s">
        <v>191</v>
      </c>
      <c r="E45" s="17" t="s">
        <v>224</v>
      </c>
      <c r="F45" s="17" t="s">
        <v>199</v>
      </c>
    </row>
    <row r="46" spans="2:30">
      <c r="B46" t="s">
        <v>18</v>
      </c>
      <c r="C46">
        <v>4</v>
      </c>
      <c r="D46">
        <v>183000</v>
      </c>
      <c r="E46">
        <v>45750</v>
      </c>
      <c r="F46">
        <v>25583333.333333332</v>
      </c>
      <c r="Z46" t="s">
        <v>243</v>
      </c>
      <c r="AA46" t="s">
        <v>249</v>
      </c>
    </row>
    <row r="47" spans="2:30">
      <c r="B47" t="s">
        <v>19</v>
      </c>
      <c r="C47">
        <v>6</v>
      </c>
      <c r="D47">
        <v>251500</v>
      </c>
      <c r="E47">
        <v>41916.666666666664</v>
      </c>
      <c r="F47">
        <v>1043241666.6666667</v>
      </c>
    </row>
    <row r="48" spans="2:30">
      <c r="B48" t="s">
        <v>20</v>
      </c>
      <c r="C48">
        <v>9</v>
      </c>
      <c r="D48">
        <v>314000</v>
      </c>
      <c r="E48">
        <v>34888.888888888891</v>
      </c>
      <c r="F48">
        <v>399361111.11111116</v>
      </c>
    </row>
    <row r="49" spans="2:26">
      <c r="B49" t="s">
        <v>21</v>
      </c>
      <c r="C49">
        <v>15</v>
      </c>
      <c r="D49">
        <v>1607000</v>
      </c>
      <c r="E49">
        <v>107133.33333333333</v>
      </c>
      <c r="F49">
        <v>49183838095.238098</v>
      </c>
    </row>
    <row r="50" spans="2:26" ht="15.95" thickBot="1">
      <c r="B50" s="10" t="s">
        <v>22</v>
      </c>
      <c r="C50" s="10">
        <v>9</v>
      </c>
      <c r="D50" s="10">
        <v>383000</v>
      </c>
      <c r="E50" s="10">
        <v>42555.555555555555</v>
      </c>
      <c r="F50" s="10">
        <v>327527777.77777767</v>
      </c>
    </row>
    <row r="51" spans="2:26">
      <c r="B51"/>
      <c r="C51"/>
      <c r="D51"/>
      <c r="E51"/>
      <c r="F51"/>
    </row>
    <row r="52" spans="2:26">
      <c r="B52"/>
      <c r="C52"/>
      <c r="D52"/>
      <c r="E52"/>
      <c r="F52"/>
    </row>
    <row r="53" spans="2:26" ht="15.95" thickBot="1">
      <c r="B53" t="s">
        <v>141</v>
      </c>
      <c r="C53"/>
      <c r="D53"/>
      <c r="E53"/>
      <c r="F53"/>
      <c r="Z53" t="s">
        <v>244</v>
      </c>
    </row>
    <row r="54" spans="2:26">
      <c r="B54" s="17" t="s">
        <v>225</v>
      </c>
      <c r="C54" s="17" t="s">
        <v>143</v>
      </c>
      <c r="D54" s="17" t="s">
        <v>142</v>
      </c>
      <c r="E54" s="17" t="s">
        <v>144</v>
      </c>
      <c r="F54" s="17" t="s">
        <v>145</v>
      </c>
      <c r="G54" s="17" t="s">
        <v>152</v>
      </c>
      <c r="H54" s="17" t="s">
        <v>226</v>
      </c>
    </row>
    <row r="55" spans="2:26">
      <c r="B55" t="s">
        <v>227</v>
      </c>
      <c r="C55">
        <v>43927208850.12915</v>
      </c>
      <c r="D55">
        <v>4</v>
      </c>
      <c r="E55">
        <v>10981802212.532288</v>
      </c>
      <c r="F55">
        <v>0.59642609314618145</v>
      </c>
      <c r="G55">
        <v>0.66740169313092901</v>
      </c>
      <c r="H55">
        <v>2.6189880137120771</v>
      </c>
    </row>
    <row r="56" spans="2:26">
      <c r="B56" t="s">
        <v>228</v>
      </c>
      <c r="C56">
        <v>699681802777.77759</v>
      </c>
      <c r="D56">
        <v>38</v>
      </c>
      <c r="E56">
        <v>18412679020.467831</v>
      </c>
      <c r="F56"/>
    </row>
    <row r="57" spans="2:26">
      <c r="B57"/>
      <c r="C57"/>
      <c r="D57"/>
      <c r="E57"/>
      <c r="F57"/>
    </row>
    <row r="58" spans="2:26" ht="15.95" thickBot="1">
      <c r="B58" s="10" t="s">
        <v>149</v>
      </c>
      <c r="C58" s="10">
        <v>743609011627.90674</v>
      </c>
      <c r="D58" s="10">
        <v>42</v>
      </c>
      <c r="E58" s="10"/>
      <c r="F58" s="10"/>
      <c r="G58" s="10"/>
      <c r="H58" s="10"/>
    </row>
    <row r="59" spans="2:26">
      <c r="Z59" t="s">
        <v>145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641D9-61F2-4DBC-A46F-2687B726E1DA}">
  <dimension ref="A1:K36"/>
  <sheetViews>
    <sheetView workbookViewId="0">
      <selection activeCell="N23" sqref="N23"/>
    </sheetView>
  </sheetViews>
  <sheetFormatPr defaultColWidth="8.875" defaultRowHeight="15"/>
  <cols>
    <col min="5" max="5" width="26.375" customWidth="1"/>
  </cols>
  <sheetData>
    <row r="1" spans="1:8" ht="19.5" customHeight="1">
      <c r="A1" s="20"/>
      <c r="B1" s="20" t="s">
        <v>250</v>
      </c>
      <c r="C1" s="20" t="s">
        <v>251</v>
      </c>
      <c r="E1" s="5" t="s">
        <v>252</v>
      </c>
    </row>
    <row r="2" spans="1:8">
      <c r="A2" s="20" t="s">
        <v>253</v>
      </c>
      <c r="B2" s="20">
        <v>128</v>
      </c>
      <c r="C2" s="20">
        <v>175</v>
      </c>
    </row>
    <row r="3" spans="1:8">
      <c r="A3" s="20"/>
      <c r="B3" s="20">
        <v>150</v>
      </c>
      <c r="C3" s="20">
        <v>132</v>
      </c>
      <c r="E3" t="s">
        <v>222</v>
      </c>
      <c r="F3" t="s">
        <v>250</v>
      </c>
      <c r="G3" t="s">
        <v>251</v>
      </c>
      <c r="H3" t="s">
        <v>149</v>
      </c>
    </row>
    <row r="4" spans="1:8" ht="15.95" thickBot="1">
      <c r="A4" s="20"/>
      <c r="B4" s="20">
        <v>174</v>
      </c>
      <c r="C4" s="20">
        <v>120</v>
      </c>
      <c r="E4" s="21" t="s">
        <v>253</v>
      </c>
      <c r="F4" s="21"/>
      <c r="G4" s="21"/>
      <c r="H4" s="21"/>
    </row>
    <row r="5" spans="1:8">
      <c r="A5" s="20"/>
      <c r="B5" s="20">
        <v>116</v>
      </c>
      <c r="C5" s="20">
        <v>187</v>
      </c>
      <c r="E5" t="s">
        <v>165</v>
      </c>
      <c r="F5">
        <v>5</v>
      </c>
      <c r="G5">
        <v>5</v>
      </c>
      <c r="H5">
        <v>10</v>
      </c>
    </row>
    <row r="6" spans="1:8">
      <c r="A6" s="20"/>
      <c r="B6" s="20">
        <v>109</v>
      </c>
      <c r="C6" s="20">
        <v>184</v>
      </c>
      <c r="E6" t="s">
        <v>191</v>
      </c>
      <c r="F6">
        <v>677</v>
      </c>
      <c r="G6">
        <v>798</v>
      </c>
      <c r="H6">
        <v>1475</v>
      </c>
    </row>
    <row r="7" spans="1:8">
      <c r="A7" s="20" t="s">
        <v>254</v>
      </c>
      <c r="B7" s="20">
        <v>166</v>
      </c>
      <c r="C7" s="20">
        <v>140</v>
      </c>
      <c r="E7" t="s">
        <v>224</v>
      </c>
      <c r="F7">
        <v>135.4</v>
      </c>
      <c r="G7">
        <v>159.6</v>
      </c>
      <c r="H7">
        <v>147.5</v>
      </c>
    </row>
    <row r="8" spans="1:8">
      <c r="A8" s="20"/>
      <c r="B8" s="20">
        <v>178</v>
      </c>
      <c r="C8" s="20">
        <v>145</v>
      </c>
      <c r="E8" t="s">
        <v>199</v>
      </c>
      <c r="F8">
        <v>707.79999999999927</v>
      </c>
      <c r="G8">
        <v>978.29999999999927</v>
      </c>
      <c r="H8">
        <v>912.05555555555554</v>
      </c>
    </row>
    <row r="9" spans="1:8">
      <c r="A9" s="20"/>
      <c r="B9" s="20">
        <v>187</v>
      </c>
      <c r="C9" s="20">
        <v>159</v>
      </c>
    </row>
    <row r="10" spans="1:8" ht="15.95" thickBot="1">
      <c r="A10" s="20"/>
      <c r="B10" s="20">
        <v>153</v>
      </c>
      <c r="C10" s="20">
        <v>131</v>
      </c>
      <c r="E10" s="21" t="s">
        <v>254</v>
      </c>
      <c r="F10" s="21"/>
      <c r="G10" s="21"/>
      <c r="H10" s="21"/>
    </row>
    <row r="11" spans="1:8">
      <c r="A11" s="20"/>
      <c r="B11" s="20">
        <v>169</v>
      </c>
      <c r="C11" s="20">
        <v>180</v>
      </c>
      <c r="E11" t="s">
        <v>165</v>
      </c>
      <c r="F11">
        <v>5</v>
      </c>
      <c r="G11">
        <v>5</v>
      </c>
      <c r="H11">
        <v>10</v>
      </c>
    </row>
    <row r="12" spans="1:8">
      <c r="A12" s="20" t="s">
        <v>255</v>
      </c>
      <c r="B12" s="20">
        <v>151</v>
      </c>
      <c r="C12" s="20">
        <v>167</v>
      </c>
      <c r="E12" t="s">
        <v>191</v>
      </c>
      <c r="F12">
        <v>853</v>
      </c>
      <c r="G12">
        <v>755</v>
      </c>
      <c r="H12">
        <v>1608</v>
      </c>
    </row>
    <row r="13" spans="1:8">
      <c r="A13" s="20"/>
      <c r="B13" s="20">
        <v>125</v>
      </c>
      <c r="C13" s="20">
        <v>183</v>
      </c>
      <c r="E13" t="s">
        <v>224</v>
      </c>
      <c r="F13">
        <v>170.6</v>
      </c>
      <c r="G13">
        <v>151</v>
      </c>
      <c r="H13">
        <v>160.80000000000001</v>
      </c>
    </row>
    <row r="14" spans="1:8">
      <c r="A14" s="20"/>
      <c r="B14" s="20">
        <v>117</v>
      </c>
      <c r="C14" s="20">
        <v>142</v>
      </c>
      <c r="E14" t="s">
        <v>199</v>
      </c>
      <c r="F14">
        <v>164.3</v>
      </c>
      <c r="G14">
        <v>365.5</v>
      </c>
      <c r="H14">
        <v>342.17777777777843</v>
      </c>
    </row>
    <row r="15" spans="1:8">
      <c r="A15" s="20"/>
      <c r="B15" s="20">
        <v>155</v>
      </c>
      <c r="C15" s="20">
        <v>167</v>
      </c>
    </row>
    <row r="16" spans="1:8" ht="15.95" thickBot="1">
      <c r="A16" s="20"/>
      <c r="B16" s="20">
        <v>158</v>
      </c>
      <c r="C16" s="20">
        <v>182</v>
      </c>
      <c r="E16" s="21" t="s">
        <v>255</v>
      </c>
      <c r="F16" s="21"/>
      <c r="G16" s="21"/>
      <c r="H16" s="21"/>
    </row>
    <row r="17" spans="5:11">
      <c r="E17" t="s">
        <v>165</v>
      </c>
      <c r="F17">
        <v>5</v>
      </c>
      <c r="G17">
        <v>5</v>
      </c>
      <c r="H17">
        <v>10</v>
      </c>
    </row>
    <row r="18" spans="5:11">
      <c r="E18" t="s">
        <v>191</v>
      </c>
      <c r="F18">
        <v>706</v>
      </c>
      <c r="G18">
        <v>841</v>
      </c>
      <c r="H18">
        <v>1547</v>
      </c>
    </row>
    <row r="19" spans="5:11">
      <c r="E19" t="s">
        <v>224</v>
      </c>
      <c r="F19">
        <v>141.19999999999999</v>
      </c>
      <c r="G19">
        <v>168.2</v>
      </c>
      <c r="H19">
        <v>154.69999999999999</v>
      </c>
    </row>
    <row r="20" spans="5:11">
      <c r="E20" t="s">
        <v>199</v>
      </c>
      <c r="F20">
        <v>354.20000000000073</v>
      </c>
      <c r="G20">
        <v>274.7</v>
      </c>
      <c r="H20">
        <v>482.01111111111175</v>
      </c>
    </row>
    <row r="22" spans="5:11" ht="15.95" thickBot="1">
      <c r="E22" s="21" t="s">
        <v>149</v>
      </c>
      <c r="F22" s="21"/>
      <c r="G22" s="21"/>
      <c r="H22" s="21"/>
      <c r="I22" s="21"/>
    </row>
    <row r="23" spans="5:11">
      <c r="E23" t="s">
        <v>165</v>
      </c>
      <c r="F23">
        <v>15</v>
      </c>
      <c r="G23">
        <v>15</v>
      </c>
    </row>
    <row r="24" spans="5:11">
      <c r="E24" t="s">
        <v>191</v>
      </c>
      <c r="F24">
        <v>2236</v>
      </c>
      <c r="G24">
        <v>2394</v>
      </c>
    </row>
    <row r="25" spans="5:11">
      <c r="E25" t="s">
        <v>224</v>
      </c>
      <c r="F25">
        <v>149.06666666666666</v>
      </c>
      <c r="G25">
        <v>159.6</v>
      </c>
    </row>
    <row r="26" spans="5:11">
      <c r="E26" t="s">
        <v>199</v>
      </c>
      <c r="F26">
        <v>604.78095238095352</v>
      </c>
      <c r="G26">
        <v>515.25714285714116</v>
      </c>
    </row>
    <row r="29" spans="5:11" ht="15.95" thickBot="1">
      <c r="E29" t="s">
        <v>141</v>
      </c>
    </row>
    <row r="30" spans="5:11">
      <c r="E30" s="17" t="s">
        <v>225</v>
      </c>
      <c r="F30" s="17" t="s">
        <v>143</v>
      </c>
      <c r="G30" s="17" t="s">
        <v>142</v>
      </c>
      <c r="H30" s="17" t="s">
        <v>144</v>
      </c>
      <c r="I30" s="17" t="s">
        <v>145</v>
      </c>
      <c r="J30" s="17" t="s">
        <v>152</v>
      </c>
      <c r="K30" s="17" t="s">
        <v>226</v>
      </c>
    </row>
    <row r="31" spans="5:11">
      <c r="E31" t="s">
        <v>256</v>
      </c>
      <c r="F31">
        <v>886.46666666667443</v>
      </c>
      <c r="G31">
        <v>2</v>
      </c>
      <c r="H31">
        <v>443.23333333333721</v>
      </c>
      <c r="I31">
        <v>0.93482845894264044</v>
      </c>
      <c r="J31">
        <v>0.40648719632461283</v>
      </c>
      <c r="K31">
        <v>3.4028261053501945</v>
      </c>
    </row>
    <row r="32" spans="5:11">
      <c r="E32" t="s">
        <v>257</v>
      </c>
      <c r="F32">
        <v>832.13333333334049</v>
      </c>
      <c r="G32">
        <v>1</v>
      </c>
      <c r="H32">
        <v>832.13333333334049</v>
      </c>
      <c r="I32">
        <v>1.755061867266607</v>
      </c>
      <c r="J32">
        <v>0.19771810004172319</v>
      </c>
      <c r="K32">
        <v>4.2596772726902348</v>
      </c>
    </row>
    <row r="33" spans="5:11">
      <c r="E33" t="s">
        <v>258</v>
      </c>
      <c r="F33">
        <v>3414.8666666666577</v>
      </c>
      <c r="G33">
        <v>2</v>
      </c>
      <c r="H33">
        <v>1707.4333333333288</v>
      </c>
      <c r="I33">
        <v>3.6011670416197887</v>
      </c>
      <c r="J33">
        <v>4.2883469040753248E-2</v>
      </c>
      <c r="K33">
        <v>3.4028261053501945</v>
      </c>
    </row>
    <row r="34" spans="5:11">
      <c r="E34" t="s">
        <v>259</v>
      </c>
      <c r="F34">
        <v>11379.199999999999</v>
      </c>
      <c r="G34">
        <v>24</v>
      </c>
      <c r="H34">
        <v>474.13333333333327</v>
      </c>
    </row>
    <row r="36" spans="5:11" ht="15.95" thickBot="1">
      <c r="E36" s="10" t="s">
        <v>149</v>
      </c>
      <c r="F36" s="10">
        <v>16512.666666666672</v>
      </c>
      <c r="G36" s="10">
        <v>29</v>
      </c>
      <c r="H36" s="10"/>
      <c r="I36" s="10"/>
      <c r="J36" s="10"/>
      <c r="K36" s="1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6DFC-F078-404B-9C79-8FE71924C98D}">
  <dimension ref="A1:AC41"/>
  <sheetViews>
    <sheetView workbookViewId="0">
      <selection activeCell="I47" sqref="I47"/>
    </sheetView>
  </sheetViews>
  <sheetFormatPr defaultColWidth="8.875" defaultRowHeight="15"/>
  <cols>
    <col min="1" max="1" width="8.625" style="1"/>
    <col min="4" max="4" width="41.375" customWidth="1"/>
    <col min="5" max="5" width="12.375" customWidth="1"/>
    <col min="6" max="6" width="12.5" customWidth="1"/>
    <col min="7" max="7" width="24.5" customWidth="1"/>
    <col min="8" max="8" width="7.375" customWidth="1"/>
    <col min="10" max="11" width="7.625" customWidth="1"/>
    <col min="12" max="12" width="21.5" customWidth="1"/>
    <col min="14" max="14" width="11.375" customWidth="1"/>
    <col min="15" max="15" width="8.625" style="16"/>
    <col min="19" max="19" width="11.125" customWidth="1"/>
    <col min="26" max="26" width="40.875" customWidth="1"/>
    <col min="27" max="27" width="11.5" customWidth="1"/>
    <col min="28" max="28" width="12" style="16" customWidth="1"/>
    <col min="29" max="29" width="8.625" style="16"/>
  </cols>
  <sheetData>
    <row r="1" spans="1:28" ht="18.95">
      <c r="A1" s="5" t="s">
        <v>260</v>
      </c>
      <c r="I1" s="5" t="s">
        <v>261</v>
      </c>
      <c r="S1" s="5" t="s">
        <v>262</v>
      </c>
    </row>
    <row r="2" spans="1:28" ht="18.95">
      <c r="A2" s="2" t="s">
        <v>7</v>
      </c>
      <c r="B2" s="2" t="s">
        <v>165</v>
      </c>
      <c r="D2" s="5"/>
      <c r="F2" s="2"/>
      <c r="G2" s="2"/>
      <c r="H2" s="2"/>
      <c r="I2" s="2" t="s">
        <v>16</v>
      </c>
      <c r="J2" s="2" t="s">
        <v>165</v>
      </c>
      <c r="K2" s="2"/>
      <c r="L2" s="5"/>
      <c r="S2" s="5"/>
    </row>
    <row r="3" spans="1:28">
      <c r="A3" s="1">
        <v>0</v>
      </c>
      <c r="B3">
        <v>28</v>
      </c>
      <c r="F3" s="1"/>
      <c r="G3" s="1"/>
      <c r="H3" s="1"/>
      <c r="I3" s="1">
        <v>1</v>
      </c>
      <c r="J3">
        <v>4</v>
      </c>
    </row>
    <row r="4" spans="1:28">
      <c r="A4" s="1">
        <v>1</v>
      </c>
      <c r="B4">
        <v>60</v>
      </c>
      <c r="D4" t="s">
        <v>263</v>
      </c>
      <c r="F4" s="1"/>
      <c r="G4" s="1"/>
      <c r="H4" s="1"/>
      <c r="I4" s="1">
        <v>2</v>
      </c>
      <c r="J4">
        <v>6</v>
      </c>
      <c r="N4" s="1"/>
      <c r="S4" s="53"/>
      <c r="T4" s="54"/>
      <c r="U4" s="50" t="s">
        <v>185</v>
      </c>
      <c r="V4" s="50"/>
      <c r="W4" s="50"/>
      <c r="X4" s="20" t="s">
        <v>149</v>
      </c>
    </row>
    <row r="5" spans="1:28">
      <c r="A5" s="1" t="s">
        <v>149</v>
      </c>
      <c r="B5">
        <f>SUM(B3:B4)</f>
        <v>88</v>
      </c>
      <c r="D5" s="22" t="s">
        <v>264</v>
      </c>
      <c r="E5" s="22" t="s">
        <v>265</v>
      </c>
      <c r="F5" s="1">
        <v>0.5</v>
      </c>
      <c r="G5" s="1"/>
      <c r="H5" s="1"/>
      <c r="I5" s="1">
        <v>3</v>
      </c>
      <c r="J5">
        <v>9</v>
      </c>
      <c r="L5" t="s">
        <v>266</v>
      </c>
      <c r="S5" s="55"/>
      <c r="T5" s="56"/>
      <c r="U5" s="20">
        <v>1</v>
      </c>
      <c r="V5" s="20">
        <v>2</v>
      </c>
      <c r="W5" s="20">
        <v>3</v>
      </c>
      <c r="X5" s="20"/>
      <c r="Z5" t="s">
        <v>267</v>
      </c>
      <c r="AA5">
        <v>0</v>
      </c>
    </row>
    <row r="6" spans="1:28">
      <c r="D6" s="22" t="s">
        <v>268</v>
      </c>
      <c r="E6" s="22" t="s">
        <v>269</v>
      </c>
      <c r="F6" s="1">
        <v>0.5</v>
      </c>
      <c r="G6" s="1"/>
      <c r="H6" s="1"/>
      <c r="I6" s="1">
        <v>4</v>
      </c>
      <c r="J6">
        <v>60</v>
      </c>
      <c r="L6" t="s">
        <v>263</v>
      </c>
      <c r="N6" s="1"/>
      <c r="S6" s="51" t="s">
        <v>174</v>
      </c>
      <c r="T6" s="20">
        <v>0</v>
      </c>
      <c r="U6" s="20">
        <v>14</v>
      </c>
      <c r="V6" s="20">
        <v>9</v>
      </c>
      <c r="W6" s="20">
        <v>5</v>
      </c>
      <c r="X6" s="20">
        <v>28</v>
      </c>
      <c r="Z6" t="s">
        <v>270</v>
      </c>
      <c r="AA6">
        <v>0.05</v>
      </c>
    </row>
    <row r="7" spans="1:28">
      <c r="F7" s="1"/>
      <c r="G7" s="1"/>
      <c r="H7" s="1"/>
      <c r="I7" s="1">
        <v>5</v>
      </c>
      <c r="J7">
        <v>9</v>
      </c>
      <c r="L7" s="22" t="s">
        <v>264</v>
      </c>
      <c r="M7" s="22" t="s">
        <v>265</v>
      </c>
      <c r="N7" s="1">
        <v>0.7</v>
      </c>
      <c r="S7" s="52"/>
      <c r="T7" s="20">
        <v>1</v>
      </c>
      <c r="U7" s="20">
        <v>45</v>
      </c>
      <c r="V7" s="20">
        <v>11</v>
      </c>
      <c r="W7" s="20">
        <v>4</v>
      </c>
      <c r="X7" s="20">
        <v>60</v>
      </c>
    </row>
    <row r="8" spans="1:28">
      <c r="F8" s="1"/>
      <c r="G8" s="1"/>
      <c r="H8" s="1"/>
      <c r="I8" s="1" t="s">
        <v>149</v>
      </c>
      <c r="J8">
        <f>SUM(J3:J7)</f>
        <v>88</v>
      </c>
      <c r="L8" s="22" t="s">
        <v>268</v>
      </c>
      <c r="M8" s="22" t="s">
        <v>269</v>
      </c>
      <c r="N8" s="1">
        <v>0.7</v>
      </c>
      <c r="S8" s="20" t="s">
        <v>149</v>
      </c>
      <c r="T8" s="20"/>
      <c r="U8" s="20">
        <v>59</v>
      </c>
      <c r="V8" s="20">
        <v>20</v>
      </c>
      <c r="W8" s="20">
        <v>9</v>
      </c>
      <c r="X8" s="20">
        <v>88</v>
      </c>
      <c r="Z8" t="s">
        <v>271</v>
      </c>
      <c r="AA8">
        <f>U6</f>
        <v>14</v>
      </c>
      <c r="AB8" s="16" t="s">
        <v>272</v>
      </c>
    </row>
    <row r="9" spans="1:28">
      <c r="D9" t="s">
        <v>273</v>
      </c>
      <c r="E9" t="s">
        <v>274</v>
      </c>
      <c r="Z9" t="s">
        <v>275</v>
      </c>
      <c r="AA9">
        <f>X6</f>
        <v>28</v>
      </c>
      <c r="AB9" s="16" t="s">
        <v>276</v>
      </c>
    </row>
    <row r="10" spans="1:28">
      <c r="D10" t="s">
        <v>277</v>
      </c>
      <c r="E10" t="s">
        <v>278</v>
      </c>
      <c r="L10" s="22" t="s">
        <v>264</v>
      </c>
      <c r="M10" s="22" t="s">
        <v>279</v>
      </c>
      <c r="N10" s="1">
        <v>0.7</v>
      </c>
      <c r="Z10" t="s">
        <v>280</v>
      </c>
      <c r="AA10">
        <f>AA8/AA9</f>
        <v>0.5</v>
      </c>
      <c r="AB10" s="16" t="s">
        <v>281</v>
      </c>
    </row>
    <row r="11" spans="1:28">
      <c r="L11" s="22" t="s">
        <v>268</v>
      </c>
      <c r="M11" s="22" t="s">
        <v>282</v>
      </c>
      <c r="N11" s="1">
        <v>0.7</v>
      </c>
    </row>
    <row r="12" spans="1:28">
      <c r="D12" t="s">
        <v>283</v>
      </c>
      <c r="E12" t="s">
        <v>284</v>
      </c>
      <c r="F12">
        <v>0.05</v>
      </c>
      <c r="S12" t="s">
        <v>285</v>
      </c>
      <c r="T12" t="s">
        <v>264</v>
      </c>
      <c r="U12" t="s">
        <v>286</v>
      </c>
      <c r="V12" s="1" t="s">
        <v>287</v>
      </c>
      <c r="W12" t="s">
        <v>288</v>
      </c>
    </row>
    <row r="13" spans="1:28">
      <c r="L13" s="22" t="s">
        <v>264</v>
      </c>
      <c r="M13" s="22" t="s">
        <v>289</v>
      </c>
      <c r="N13" s="1">
        <v>0.7</v>
      </c>
      <c r="T13" t="s">
        <v>268</v>
      </c>
      <c r="U13" t="s">
        <v>286</v>
      </c>
      <c r="V13" s="1" t="s">
        <v>290</v>
      </c>
      <c r="W13" t="s">
        <v>288</v>
      </c>
      <c r="Z13" t="s">
        <v>291</v>
      </c>
      <c r="AA13">
        <f>U7</f>
        <v>45</v>
      </c>
      <c r="AB13" s="16" t="s">
        <v>292</v>
      </c>
    </row>
    <row r="14" spans="1:28">
      <c r="L14" s="22" t="s">
        <v>268</v>
      </c>
      <c r="M14" s="22" t="s">
        <v>293</v>
      </c>
      <c r="N14" s="1">
        <v>0.7</v>
      </c>
      <c r="V14" s="1"/>
      <c r="Z14" t="s">
        <v>294</v>
      </c>
      <c r="AA14">
        <f>X7</f>
        <v>60</v>
      </c>
      <c r="AB14" s="16" t="s">
        <v>295</v>
      </c>
    </row>
    <row r="15" spans="1:28">
      <c r="D15" t="s">
        <v>296</v>
      </c>
      <c r="T15" t="s">
        <v>264</v>
      </c>
      <c r="U15" t="s">
        <v>286</v>
      </c>
      <c r="V15" s="23" t="s">
        <v>297</v>
      </c>
      <c r="W15" t="s">
        <v>288</v>
      </c>
      <c r="Z15" t="s">
        <v>298</v>
      </c>
      <c r="AA15">
        <f>AA13/AA14</f>
        <v>0.75</v>
      </c>
      <c r="AB15" s="16" t="s">
        <v>299</v>
      </c>
    </row>
    <row r="16" spans="1:28">
      <c r="D16" t="s">
        <v>300</v>
      </c>
      <c r="F16">
        <f>B4</f>
        <v>60</v>
      </c>
      <c r="G16" s="16" t="s">
        <v>301</v>
      </c>
      <c r="T16" t="s">
        <v>268</v>
      </c>
      <c r="U16" t="s">
        <v>286</v>
      </c>
      <c r="V16" s="1" t="s">
        <v>302</v>
      </c>
      <c r="W16" t="s">
        <v>288</v>
      </c>
    </row>
    <row r="17" spans="1:29">
      <c r="D17" t="s">
        <v>303</v>
      </c>
      <c r="F17">
        <f>B5</f>
        <v>88</v>
      </c>
      <c r="G17" s="16" t="s">
        <v>304</v>
      </c>
      <c r="V17" s="1"/>
    </row>
    <row r="18" spans="1:29">
      <c r="D18" t="s">
        <v>305</v>
      </c>
      <c r="F18">
        <f>F16/F17</f>
        <v>0.68181818181818177</v>
      </c>
      <c r="G18" s="16" t="s">
        <v>306</v>
      </c>
      <c r="L18" t="s">
        <v>307</v>
      </c>
      <c r="M18">
        <v>0.7</v>
      </c>
      <c r="T18" t="s">
        <v>264</v>
      </c>
      <c r="U18" t="s">
        <v>286</v>
      </c>
      <c r="V18" s="23" t="s">
        <v>308</v>
      </c>
      <c r="W18" t="s">
        <v>288</v>
      </c>
      <c r="Z18" t="s">
        <v>309</v>
      </c>
      <c r="AA18">
        <f>AA10-AA15</f>
        <v>-0.25</v>
      </c>
      <c r="AB18" s="16" t="s">
        <v>310</v>
      </c>
    </row>
    <row r="19" spans="1:29">
      <c r="L19" t="s">
        <v>311</v>
      </c>
      <c r="M19">
        <v>0.05</v>
      </c>
      <c r="T19" t="s">
        <v>268</v>
      </c>
      <c r="U19" t="s">
        <v>286</v>
      </c>
      <c r="V19" s="1" t="s">
        <v>312</v>
      </c>
      <c r="W19" t="s">
        <v>288</v>
      </c>
      <c r="Z19" t="s">
        <v>313</v>
      </c>
      <c r="AA19">
        <f>(AA8+AA13)/(AA9+AA14)</f>
        <v>0.67045454545454541</v>
      </c>
      <c r="AB19" s="16" t="s">
        <v>314</v>
      </c>
    </row>
    <row r="21" spans="1:29">
      <c r="D21" t="s">
        <v>315</v>
      </c>
      <c r="E21">
        <f>SQRT(F6*(1-F6)/F17)</f>
        <v>5.3300179088902611E-2</v>
      </c>
      <c r="G21" s="16" t="s">
        <v>316</v>
      </c>
      <c r="L21" t="s">
        <v>317</v>
      </c>
      <c r="M21">
        <f>J8</f>
        <v>88</v>
      </c>
      <c r="O21" s="16" t="s">
        <v>318</v>
      </c>
      <c r="Z21" t="s">
        <v>319</v>
      </c>
      <c r="AA21">
        <f>(AA18-AA5)/SQRT(AA19*(1-AA19)*(1/AA9+1/AA14))</f>
        <v>-2.3238654591265751</v>
      </c>
      <c r="AB21" s="16" t="s">
        <v>320</v>
      </c>
    </row>
    <row r="22" spans="1:29">
      <c r="D22" t="s">
        <v>169</v>
      </c>
      <c r="E22">
        <f>_xlfn.NORM.DIST(F18,F5,E21,1)</f>
        <v>0.99967662543871172</v>
      </c>
      <c r="F22" t="s">
        <v>321</v>
      </c>
      <c r="G22" s="16" t="s">
        <v>322</v>
      </c>
      <c r="L22" t="s">
        <v>323</v>
      </c>
      <c r="M22">
        <f>J6</f>
        <v>60</v>
      </c>
      <c r="O22" s="16" t="s">
        <v>324</v>
      </c>
      <c r="Z22" t="s">
        <v>315</v>
      </c>
      <c r="AA22">
        <f>SQRT(AA19*(1-AA19)*(1/AA9+1/AA14))</f>
        <v>0.1075793777209299</v>
      </c>
      <c r="AB22" s="16" t="s">
        <v>325</v>
      </c>
    </row>
    <row r="23" spans="1:29">
      <c r="E23">
        <f>1-E22</f>
        <v>3.2337456128828101E-4</v>
      </c>
      <c r="F23" t="s">
        <v>326</v>
      </c>
      <c r="G23" s="16" t="s">
        <v>327</v>
      </c>
      <c r="L23" t="s">
        <v>328</v>
      </c>
      <c r="M23">
        <f>M22/M21</f>
        <v>0.68181818181818177</v>
      </c>
      <c r="O23" s="16" t="s">
        <v>329</v>
      </c>
    </row>
    <row r="24" spans="1:29">
      <c r="E24">
        <f>2*MIN(E22:E23)</f>
        <v>6.4674912257656203E-4</v>
      </c>
      <c r="F24" t="s">
        <v>330</v>
      </c>
      <c r="G24" s="16" t="s">
        <v>331</v>
      </c>
      <c r="L24" t="s">
        <v>332</v>
      </c>
      <c r="M24">
        <f>SQRT(M19*(1-M19)/M21)</f>
        <v>2.3233009432114628E-2</v>
      </c>
      <c r="O24" s="16" t="s">
        <v>333</v>
      </c>
      <c r="Z24" t="s">
        <v>152</v>
      </c>
      <c r="AA24">
        <f>_xlfn.NORM.DIST(AA18,AA5,AA22,1)</f>
        <v>1.0066353015873853E-2</v>
      </c>
      <c r="AB24" s="16" t="s">
        <v>321</v>
      </c>
      <c r="AC24" s="16" t="s">
        <v>334</v>
      </c>
    </row>
    <row r="25" spans="1:29">
      <c r="AA25">
        <f>1-AA24</f>
        <v>0.98993364698412611</v>
      </c>
      <c r="AB25" s="16" t="s">
        <v>326</v>
      </c>
      <c r="AC25" s="16" t="s">
        <v>335</v>
      </c>
    </row>
    <row r="26" spans="1:29">
      <c r="E26" s="7"/>
      <c r="L26" t="s">
        <v>336</v>
      </c>
      <c r="M26">
        <f>(M23-M18)/M24</f>
        <v>-0.78258558087122987</v>
      </c>
      <c r="O26" s="16" t="s">
        <v>337</v>
      </c>
      <c r="AA26">
        <f>2*MIN(AA24:AA25)</f>
        <v>2.0132706031747705E-2</v>
      </c>
      <c r="AB26" s="16" t="s">
        <v>330</v>
      </c>
      <c r="AC26" s="16" t="s">
        <v>338</v>
      </c>
    </row>
    <row r="27" spans="1:29" ht="18.95">
      <c r="A27" s="5" t="s">
        <v>260</v>
      </c>
    </row>
    <row r="28" spans="1:29">
      <c r="D28" t="s">
        <v>263</v>
      </c>
      <c r="L28" t="s">
        <v>152</v>
      </c>
      <c r="M28">
        <f>_xlfn.NORM.DIST(M23,M18,M24,1)</f>
        <v>0.21693525578498155</v>
      </c>
      <c r="N28" t="s">
        <v>321</v>
      </c>
      <c r="O28" s="16" t="s">
        <v>339</v>
      </c>
    </row>
    <row r="29" spans="1:29">
      <c r="D29" s="22" t="s">
        <v>264</v>
      </c>
      <c r="E29" s="22" t="s">
        <v>340</v>
      </c>
      <c r="F29" s="1">
        <v>0.6</v>
      </c>
      <c r="G29" s="22" t="s">
        <v>341</v>
      </c>
      <c r="H29">
        <v>0.4</v>
      </c>
      <c r="M29">
        <f>1-M28</f>
        <v>0.78306474421501848</v>
      </c>
      <c r="N29" t="s">
        <v>326</v>
      </c>
      <c r="O29" s="16" t="s">
        <v>342</v>
      </c>
    </row>
    <row r="30" spans="1:29">
      <c r="D30" s="22" t="s">
        <v>268</v>
      </c>
      <c r="E30" s="22" t="s">
        <v>343</v>
      </c>
      <c r="F30" s="1">
        <v>0.6</v>
      </c>
      <c r="G30" s="22" t="s">
        <v>344</v>
      </c>
      <c r="H30">
        <v>0.4</v>
      </c>
      <c r="M30">
        <f>2*MIN(M28:M29)</f>
        <v>0.43387051156996309</v>
      </c>
      <c r="N30" t="s">
        <v>330</v>
      </c>
      <c r="O30" s="16" t="s">
        <v>345</v>
      </c>
    </row>
    <row r="32" spans="1:29">
      <c r="D32" s="1" t="s">
        <v>7</v>
      </c>
      <c r="E32" s="1" t="s">
        <v>346</v>
      </c>
      <c r="F32" s="1" t="s">
        <v>168</v>
      </c>
      <c r="G32" s="1" t="s">
        <v>148</v>
      </c>
    </row>
    <row r="33" spans="4:7">
      <c r="D33" s="1">
        <v>0</v>
      </c>
      <c r="E33" s="1">
        <v>28</v>
      </c>
      <c r="F33" s="1">
        <f>E35*F29</f>
        <v>52.8</v>
      </c>
      <c r="G33">
        <f>(E33-F33)^2/F33</f>
        <v>11.648484848484847</v>
      </c>
    </row>
    <row r="34" spans="4:7">
      <c r="D34" s="1">
        <v>1</v>
      </c>
      <c r="E34" s="1">
        <v>60</v>
      </c>
      <c r="F34" s="1">
        <f>E35*H29</f>
        <v>35.200000000000003</v>
      </c>
      <c r="G34">
        <f>(E34-F34)^2/F34</f>
        <v>17.472727272727266</v>
      </c>
    </row>
    <row r="35" spans="4:7">
      <c r="D35" s="1" t="s">
        <v>149</v>
      </c>
      <c r="E35" s="1">
        <v>88</v>
      </c>
      <c r="F35" s="1">
        <f>SUM(F33:F34)</f>
        <v>88</v>
      </c>
      <c r="G35">
        <f>SUM(G33:G34)</f>
        <v>29.12121212121211</v>
      </c>
    </row>
    <row r="37" spans="4:7">
      <c r="D37" t="s">
        <v>347</v>
      </c>
      <c r="E37">
        <f>G35</f>
        <v>29.12121212121211</v>
      </c>
    </row>
    <row r="38" spans="4:7">
      <c r="D38" t="s">
        <v>152</v>
      </c>
      <c r="E38" s="24">
        <f>_xlfn.CHISQ.TEST(E33:E34,F33:F34)</f>
        <v>6.7988499747919488E-8</v>
      </c>
    </row>
    <row r="39" spans="4:7">
      <c r="D39" t="s">
        <v>284</v>
      </c>
      <c r="E39">
        <v>0.05</v>
      </c>
    </row>
    <row r="40" spans="4:7">
      <c r="D40" t="s">
        <v>142</v>
      </c>
      <c r="E40" s="1">
        <v>1</v>
      </c>
      <c r="F40" s="1" t="s">
        <v>249</v>
      </c>
    </row>
    <row r="41" spans="4:7">
      <c r="D41" t="s">
        <v>348</v>
      </c>
      <c r="E41">
        <f>_xlfn.CHISQ.INV(E39,1)</f>
        <v>3.9321400000195232E-3</v>
      </c>
    </row>
  </sheetData>
  <mergeCells count="3">
    <mergeCell ref="U4:W4"/>
    <mergeCell ref="S6:S7"/>
    <mergeCell ref="S4:T5"/>
  </mergeCells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4E4B6-42B4-4261-BBD4-A2120C995429}">
  <dimension ref="A1:AH127"/>
  <sheetViews>
    <sheetView topLeftCell="A97" zoomScale="115" zoomScaleNormal="115" workbookViewId="0">
      <selection activeCell="D126" sqref="D126"/>
    </sheetView>
  </sheetViews>
  <sheetFormatPr defaultColWidth="8.875" defaultRowHeight="15"/>
  <cols>
    <col min="3" max="3" width="24.625" customWidth="1"/>
  </cols>
  <sheetData>
    <row r="1" spans="1:34">
      <c r="A1" s="2" t="s">
        <v>164</v>
      </c>
      <c r="B1" s="2" t="s">
        <v>7</v>
      </c>
      <c r="C1" s="2" t="s">
        <v>11</v>
      </c>
      <c r="D1" s="2" t="s">
        <v>14</v>
      </c>
      <c r="E1" s="2" t="s">
        <v>16</v>
      </c>
      <c r="F1" s="2" t="s">
        <v>23</v>
      </c>
      <c r="G1" s="2" t="s">
        <v>28</v>
      </c>
      <c r="H1" s="2" t="s">
        <v>30</v>
      </c>
      <c r="I1" s="2" t="s">
        <v>34</v>
      </c>
      <c r="J1" s="2" t="s">
        <v>38</v>
      </c>
      <c r="K1" s="2" t="s">
        <v>40</v>
      </c>
      <c r="L1" s="2" t="s">
        <v>46</v>
      </c>
      <c r="M1" s="2" t="s">
        <v>50</v>
      </c>
      <c r="N1" s="2" t="s">
        <v>52</v>
      </c>
      <c r="O1" s="2" t="s">
        <v>54</v>
      </c>
      <c r="P1" s="2" t="s">
        <v>56</v>
      </c>
      <c r="Q1" s="2" t="s">
        <v>58</v>
      </c>
      <c r="R1" s="2" t="s">
        <v>62</v>
      </c>
      <c r="S1" s="2" t="s">
        <v>122</v>
      </c>
      <c r="T1" s="2" t="s">
        <v>123</v>
      </c>
      <c r="U1" s="2" t="s">
        <v>68</v>
      </c>
      <c r="V1" s="2" t="s">
        <v>74</v>
      </c>
      <c r="W1" s="2" t="s">
        <v>78</v>
      </c>
      <c r="X1" s="2" t="s">
        <v>124</v>
      </c>
      <c r="Y1" s="2" t="s">
        <v>125</v>
      </c>
      <c r="Z1" s="2" t="s">
        <v>126</v>
      </c>
      <c r="AA1" s="2" t="s">
        <v>127</v>
      </c>
      <c r="AB1" s="2" t="s">
        <v>128</v>
      </c>
      <c r="AC1" s="2" t="s">
        <v>129</v>
      </c>
      <c r="AD1" s="2" t="s">
        <v>112</v>
      </c>
      <c r="AE1" s="2" t="s">
        <v>130</v>
      </c>
      <c r="AF1" s="2" t="s">
        <v>131</v>
      </c>
      <c r="AG1" s="2" t="s">
        <v>132</v>
      </c>
      <c r="AH1" s="2" t="s">
        <v>133</v>
      </c>
    </row>
    <row r="2" spans="1:34">
      <c r="A2">
        <v>1</v>
      </c>
      <c r="B2" s="1">
        <v>0</v>
      </c>
      <c r="C2" s="1">
        <v>28</v>
      </c>
      <c r="D2" s="1">
        <v>15000</v>
      </c>
      <c r="E2" s="1">
        <v>4</v>
      </c>
      <c r="F2" s="1">
        <v>1</v>
      </c>
      <c r="G2" s="1">
        <v>4</v>
      </c>
      <c r="H2" s="1">
        <v>2</v>
      </c>
      <c r="I2" s="1">
        <v>1</v>
      </c>
      <c r="J2" s="1">
        <v>3</v>
      </c>
      <c r="K2" s="1">
        <v>2</v>
      </c>
      <c r="L2" s="1">
        <v>1</v>
      </c>
      <c r="M2" s="1">
        <v>1</v>
      </c>
      <c r="N2" s="1">
        <v>0</v>
      </c>
      <c r="O2" s="1">
        <v>0</v>
      </c>
      <c r="P2" s="1">
        <v>0</v>
      </c>
      <c r="Q2" s="1">
        <v>1</v>
      </c>
      <c r="R2" s="1">
        <v>0</v>
      </c>
      <c r="S2" s="1">
        <v>1</v>
      </c>
      <c r="T2" s="1">
        <v>0</v>
      </c>
      <c r="U2" s="1">
        <v>2</v>
      </c>
      <c r="V2" s="1">
        <v>1</v>
      </c>
      <c r="W2" s="1">
        <v>3</v>
      </c>
      <c r="X2" s="1">
        <v>2</v>
      </c>
      <c r="Y2" s="1">
        <v>5</v>
      </c>
      <c r="Z2" s="1">
        <v>1</v>
      </c>
      <c r="AA2" s="1">
        <v>4</v>
      </c>
      <c r="AB2" s="1">
        <v>4</v>
      </c>
      <c r="AC2" s="1">
        <v>4</v>
      </c>
      <c r="AD2" s="1">
        <v>3</v>
      </c>
      <c r="AE2" s="1">
        <v>5</v>
      </c>
      <c r="AF2" s="1">
        <v>3</v>
      </c>
      <c r="AG2" s="1">
        <v>4</v>
      </c>
      <c r="AH2" s="1">
        <v>4</v>
      </c>
    </row>
    <row r="3" spans="1:34">
      <c r="A3">
        <v>2</v>
      </c>
      <c r="B3" s="1">
        <v>0</v>
      </c>
      <c r="C3" s="1">
        <v>50</v>
      </c>
      <c r="D3" s="1">
        <v>100000</v>
      </c>
      <c r="E3" s="1">
        <v>2</v>
      </c>
      <c r="F3" s="1">
        <v>2</v>
      </c>
      <c r="G3" s="1">
        <v>5</v>
      </c>
      <c r="H3" s="1">
        <v>1</v>
      </c>
      <c r="I3" s="1">
        <v>2</v>
      </c>
      <c r="J3" s="1">
        <v>50</v>
      </c>
      <c r="K3" s="1">
        <v>1</v>
      </c>
      <c r="L3" s="1">
        <v>1</v>
      </c>
      <c r="M3" s="1">
        <v>1</v>
      </c>
      <c r="N3" s="1">
        <v>0</v>
      </c>
      <c r="O3" s="1">
        <v>0</v>
      </c>
      <c r="P3" s="1">
        <v>0</v>
      </c>
      <c r="Q3" s="1">
        <v>1</v>
      </c>
      <c r="R3" s="1">
        <v>0</v>
      </c>
      <c r="S3" s="1">
        <v>0</v>
      </c>
      <c r="T3" s="1">
        <v>1</v>
      </c>
      <c r="U3" s="1">
        <v>2</v>
      </c>
      <c r="V3" s="1">
        <v>1</v>
      </c>
      <c r="W3" s="1">
        <v>1</v>
      </c>
      <c r="X3" s="1">
        <v>1</v>
      </c>
      <c r="Y3" s="1">
        <v>1</v>
      </c>
      <c r="Z3" s="1">
        <v>2</v>
      </c>
      <c r="AA3" s="1">
        <v>2</v>
      </c>
      <c r="AB3" s="1">
        <v>2</v>
      </c>
      <c r="AC3" s="1">
        <v>2</v>
      </c>
      <c r="AD3" s="1">
        <v>3</v>
      </c>
      <c r="AE3" s="1">
        <v>2</v>
      </c>
      <c r="AF3" s="1">
        <v>3</v>
      </c>
      <c r="AG3" s="1">
        <v>1</v>
      </c>
      <c r="AH3" s="1">
        <v>2</v>
      </c>
    </row>
    <row r="4" spans="1:34">
      <c r="A4">
        <v>3</v>
      </c>
      <c r="B4" s="1">
        <v>0</v>
      </c>
      <c r="C4" s="1">
        <v>27</v>
      </c>
      <c r="D4" s="1">
        <v>60000</v>
      </c>
      <c r="E4" s="1">
        <v>4</v>
      </c>
      <c r="F4" s="1">
        <v>1</v>
      </c>
      <c r="G4" s="1">
        <v>2</v>
      </c>
      <c r="H4" s="1">
        <v>1</v>
      </c>
      <c r="I4" s="1">
        <v>1</v>
      </c>
      <c r="J4" s="1">
        <v>4</v>
      </c>
      <c r="K4" s="1">
        <v>1</v>
      </c>
      <c r="L4" s="1">
        <v>1</v>
      </c>
      <c r="M4" s="1">
        <v>1</v>
      </c>
      <c r="N4" s="1">
        <v>1</v>
      </c>
      <c r="O4" s="1">
        <v>1</v>
      </c>
      <c r="P4" s="1">
        <v>0</v>
      </c>
      <c r="Q4" s="1">
        <v>1</v>
      </c>
      <c r="R4" s="1">
        <v>1</v>
      </c>
      <c r="S4" s="1">
        <v>0</v>
      </c>
      <c r="T4" s="1">
        <v>1</v>
      </c>
      <c r="U4" s="1">
        <v>4</v>
      </c>
      <c r="V4" s="1">
        <v>1</v>
      </c>
      <c r="W4" s="1">
        <v>3</v>
      </c>
      <c r="X4" s="1">
        <v>1</v>
      </c>
      <c r="Y4" s="1">
        <v>2</v>
      </c>
      <c r="Z4" s="1">
        <v>3</v>
      </c>
      <c r="AA4" s="1">
        <v>5</v>
      </c>
      <c r="AB4" s="1">
        <v>4</v>
      </c>
      <c r="AC4" s="1">
        <v>5</v>
      </c>
      <c r="AD4" s="1">
        <v>4</v>
      </c>
      <c r="AE4" s="1">
        <v>5</v>
      </c>
      <c r="AF4" s="1">
        <v>5</v>
      </c>
      <c r="AG4" s="1">
        <v>4</v>
      </c>
      <c r="AH4" s="1">
        <v>5</v>
      </c>
    </row>
    <row r="5" spans="1:34">
      <c r="A5">
        <v>4</v>
      </c>
      <c r="B5" s="1">
        <v>1</v>
      </c>
      <c r="C5" s="1">
        <v>30</v>
      </c>
      <c r="D5" s="1">
        <v>35000</v>
      </c>
      <c r="E5" s="1">
        <v>3</v>
      </c>
      <c r="F5" s="1">
        <v>1</v>
      </c>
      <c r="G5" s="1">
        <v>1</v>
      </c>
      <c r="H5" s="1">
        <v>2</v>
      </c>
      <c r="I5" s="1">
        <v>2</v>
      </c>
      <c r="J5" s="1">
        <v>30</v>
      </c>
      <c r="K5" s="1">
        <v>1</v>
      </c>
      <c r="L5" s="1">
        <v>1</v>
      </c>
      <c r="M5" s="1">
        <v>0</v>
      </c>
      <c r="N5" s="1">
        <v>1</v>
      </c>
      <c r="O5" s="1">
        <v>0</v>
      </c>
      <c r="P5" s="1">
        <v>1</v>
      </c>
      <c r="Q5" s="1">
        <v>0</v>
      </c>
      <c r="R5" s="1">
        <v>0</v>
      </c>
      <c r="S5" s="1">
        <v>1</v>
      </c>
      <c r="T5" s="1">
        <v>0</v>
      </c>
      <c r="U5" s="1">
        <v>3</v>
      </c>
      <c r="V5" s="1">
        <v>2</v>
      </c>
      <c r="W5" s="1">
        <v>2</v>
      </c>
      <c r="X5" s="1">
        <v>5</v>
      </c>
      <c r="Y5" s="1">
        <v>2</v>
      </c>
      <c r="Z5" s="1">
        <v>4</v>
      </c>
      <c r="AA5" s="1">
        <v>4</v>
      </c>
      <c r="AB5" s="1">
        <v>5</v>
      </c>
      <c r="AC5" s="1">
        <v>4</v>
      </c>
      <c r="AD5" s="1">
        <v>3</v>
      </c>
      <c r="AE5" s="1">
        <v>3</v>
      </c>
      <c r="AF5" s="1">
        <v>3</v>
      </c>
      <c r="AG5" s="1">
        <v>4</v>
      </c>
      <c r="AH5" s="1">
        <v>4</v>
      </c>
    </row>
    <row r="6" spans="1:34">
      <c r="A6">
        <v>5</v>
      </c>
      <c r="B6" s="1">
        <v>1</v>
      </c>
      <c r="C6" s="1">
        <v>35</v>
      </c>
      <c r="D6" s="1">
        <v>40000</v>
      </c>
      <c r="E6" s="1">
        <v>1</v>
      </c>
      <c r="F6" s="1">
        <v>1</v>
      </c>
      <c r="G6" s="1">
        <v>1</v>
      </c>
      <c r="H6" s="1">
        <v>1</v>
      </c>
      <c r="I6" s="1">
        <v>2</v>
      </c>
      <c r="J6" s="1">
        <v>40</v>
      </c>
      <c r="K6" s="1">
        <v>2</v>
      </c>
      <c r="L6" s="1">
        <v>0</v>
      </c>
      <c r="M6" s="1">
        <v>1</v>
      </c>
      <c r="N6" s="1">
        <v>0</v>
      </c>
      <c r="O6" s="1">
        <v>1</v>
      </c>
      <c r="P6" s="1">
        <v>1</v>
      </c>
      <c r="Q6" s="1">
        <v>0</v>
      </c>
      <c r="R6" s="1">
        <v>0</v>
      </c>
      <c r="S6" s="1">
        <v>1</v>
      </c>
      <c r="T6" s="1">
        <v>0</v>
      </c>
      <c r="U6" s="1">
        <v>3</v>
      </c>
      <c r="V6" s="1">
        <v>2</v>
      </c>
      <c r="W6" s="1">
        <v>3</v>
      </c>
      <c r="X6" s="1">
        <v>3</v>
      </c>
      <c r="Y6" s="1">
        <v>4</v>
      </c>
      <c r="Z6" s="1">
        <v>2</v>
      </c>
      <c r="AA6" s="1">
        <v>4</v>
      </c>
      <c r="AB6" s="1">
        <v>3</v>
      </c>
      <c r="AC6" s="1">
        <v>5</v>
      </c>
      <c r="AD6" s="1">
        <v>4</v>
      </c>
      <c r="AE6" s="1">
        <v>3</v>
      </c>
      <c r="AF6" s="1">
        <v>3</v>
      </c>
      <c r="AG6" s="1">
        <v>4</v>
      </c>
      <c r="AH6" s="1">
        <v>4</v>
      </c>
    </row>
    <row r="7" spans="1:34">
      <c r="A7">
        <v>6</v>
      </c>
      <c r="B7" s="1">
        <v>1</v>
      </c>
      <c r="C7" s="1">
        <v>29</v>
      </c>
      <c r="D7" s="1">
        <v>30000</v>
      </c>
      <c r="E7" s="1">
        <v>3</v>
      </c>
      <c r="F7" s="1">
        <v>1</v>
      </c>
      <c r="G7" s="1">
        <v>1</v>
      </c>
      <c r="H7" s="1">
        <v>1</v>
      </c>
      <c r="I7" s="1">
        <v>2</v>
      </c>
      <c r="J7" s="1">
        <v>30</v>
      </c>
      <c r="K7" s="1">
        <v>3</v>
      </c>
      <c r="L7" s="1">
        <v>0</v>
      </c>
      <c r="M7" s="1">
        <v>1</v>
      </c>
      <c r="N7" s="1">
        <v>1</v>
      </c>
      <c r="O7" s="1">
        <v>1</v>
      </c>
      <c r="P7" s="1">
        <v>1</v>
      </c>
      <c r="Q7" s="1">
        <v>0</v>
      </c>
      <c r="R7" s="1">
        <v>0</v>
      </c>
      <c r="S7" s="1">
        <v>1</v>
      </c>
      <c r="T7" s="1">
        <v>0</v>
      </c>
      <c r="U7" s="1">
        <v>4</v>
      </c>
      <c r="V7" s="1">
        <v>2</v>
      </c>
      <c r="W7" s="1">
        <v>3</v>
      </c>
      <c r="X7" s="1">
        <v>3</v>
      </c>
      <c r="Y7" s="1">
        <v>4</v>
      </c>
      <c r="Z7" s="1">
        <v>2</v>
      </c>
      <c r="AA7" s="1">
        <v>4</v>
      </c>
      <c r="AB7" s="1">
        <v>3</v>
      </c>
      <c r="AC7" s="1">
        <v>4</v>
      </c>
      <c r="AD7" s="1">
        <v>2</v>
      </c>
      <c r="AE7" s="1">
        <v>4</v>
      </c>
      <c r="AF7" s="1">
        <v>4</v>
      </c>
      <c r="AG7" s="1">
        <v>3</v>
      </c>
      <c r="AH7" s="1">
        <v>4</v>
      </c>
    </row>
    <row r="8" spans="1:34">
      <c r="A8">
        <v>7</v>
      </c>
      <c r="B8" s="1">
        <v>0</v>
      </c>
      <c r="C8" s="1">
        <v>27</v>
      </c>
      <c r="D8" s="1">
        <v>60000</v>
      </c>
      <c r="E8" s="1">
        <v>4</v>
      </c>
      <c r="F8" s="1">
        <v>1</v>
      </c>
      <c r="G8" s="1">
        <v>2</v>
      </c>
      <c r="H8" s="1">
        <v>1</v>
      </c>
      <c r="I8" s="1">
        <v>1</v>
      </c>
      <c r="J8" s="1">
        <v>4</v>
      </c>
      <c r="K8" s="1">
        <v>1</v>
      </c>
      <c r="L8" s="1">
        <v>1</v>
      </c>
      <c r="M8" s="1">
        <v>1</v>
      </c>
      <c r="N8" s="1">
        <v>1</v>
      </c>
      <c r="O8" s="1">
        <v>1</v>
      </c>
      <c r="P8" s="1">
        <v>0</v>
      </c>
      <c r="Q8" s="1">
        <v>1</v>
      </c>
      <c r="R8" s="1">
        <v>1</v>
      </c>
      <c r="S8" s="1">
        <v>0</v>
      </c>
      <c r="T8" s="1">
        <v>1</v>
      </c>
      <c r="U8" s="1">
        <v>4</v>
      </c>
      <c r="V8" s="1">
        <v>1</v>
      </c>
      <c r="W8" s="1">
        <v>3</v>
      </c>
      <c r="X8" s="1">
        <v>1</v>
      </c>
      <c r="Y8" s="1">
        <v>2</v>
      </c>
      <c r="Z8" s="1">
        <v>3</v>
      </c>
      <c r="AA8" s="1">
        <v>5</v>
      </c>
      <c r="AB8" s="1">
        <v>4</v>
      </c>
      <c r="AC8" s="1">
        <v>5</v>
      </c>
      <c r="AD8" s="1">
        <v>4</v>
      </c>
      <c r="AE8" s="1">
        <v>5</v>
      </c>
      <c r="AF8" s="1">
        <v>5</v>
      </c>
      <c r="AG8" s="1">
        <v>4</v>
      </c>
      <c r="AH8" s="1">
        <v>5</v>
      </c>
    </row>
    <row r="9" spans="1:34">
      <c r="A9">
        <v>8</v>
      </c>
      <c r="B9" s="1">
        <v>0</v>
      </c>
      <c r="C9" s="1">
        <v>21</v>
      </c>
      <c r="D9" s="1">
        <v>12000</v>
      </c>
      <c r="E9" s="1">
        <v>4</v>
      </c>
      <c r="F9" s="1">
        <v>1</v>
      </c>
      <c r="G9" s="1">
        <v>2</v>
      </c>
      <c r="H9" s="1">
        <v>1</v>
      </c>
      <c r="I9" s="1">
        <v>2</v>
      </c>
      <c r="J9" s="1">
        <v>4</v>
      </c>
      <c r="K9" s="1">
        <v>1</v>
      </c>
      <c r="L9" s="1">
        <v>1</v>
      </c>
      <c r="M9" s="1">
        <v>1</v>
      </c>
      <c r="N9" s="1">
        <v>0</v>
      </c>
      <c r="O9" s="1">
        <v>0</v>
      </c>
      <c r="P9" s="1">
        <v>0</v>
      </c>
      <c r="Q9" s="1">
        <v>1</v>
      </c>
      <c r="R9" s="1">
        <v>0</v>
      </c>
      <c r="S9" s="1">
        <v>1</v>
      </c>
      <c r="T9" s="1">
        <v>1</v>
      </c>
      <c r="U9" s="1">
        <v>2</v>
      </c>
      <c r="V9" s="1">
        <v>2</v>
      </c>
      <c r="W9" s="1">
        <v>2</v>
      </c>
      <c r="X9" s="1">
        <v>3</v>
      </c>
      <c r="Y9" s="1">
        <v>2</v>
      </c>
      <c r="Z9" s="1">
        <v>1</v>
      </c>
      <c r="AA9" s="1">
        <v>3</v>
      </c>
      <c r="AB9" s="1">
        <v>2</v>
      </c>
      <c r="AC9" s="1">
        <v>4</v>
      </c>
      <c r="AD9" s="1">
        <v>3</v>
      </c>
      <c r="AE9" s="1">
        <v>3</v>
      </c>
      <c r="AF9" s="1">
        <v>4</v>
      </c>
      <c r="AG9" s="1">
        <v>5</v>
      </c>
      <c r="AH9" s="1">
        <v>4</v>
      </c>
    </row>
    <row r="10" spans="1:34">
      <c r="A10">
        <v>9</v>
      </c>
      <c r="B10" s="1">
        <v>1</v>
      </c>
      <c r="C10" s="1">
        <v>25</v>
      </c>
      <c r="D10" s="1">
        <v>10000</v>
      </c>
      <c r="E10" s="1">
        <v>4</v>
      </c>
      <c r="F10" s="1">
        <v>1</v>
      </c>
      <c r="G10" s="1">
        <v>1</v>
      </c>
      <c r="H10" s="1">
        <v>2</v>
      </c>
      <c r="I10" s="1">
        <v>2</v>
      </c>
      <c r="J10" s="1">
        <v>4</v>
      </c>
      <c r="K10" s="1">
        <v>2</v>
      </c>
      <c r="L10" s="1">
        <v>0</v>
      </c>
      <c r="M10" s="1">
        <v>0</v>
      </c>
      <c r="N10" s="1">
        <v>1</v>
      </c>
      <c r="O10" s="1">
        <v>1</v>
      </c>
      <c r="P10" s="1">
        <v>1</v>
      </c>
      <c r="Q10" s="1">
        <v>0</v>
      </c>
      <c r="R10" s="1">
        <v>1</v>
      </c>
      <c r="S10" s="1">
        <v>1</v>
      </c>
      <c r="T10" s="1">
        <v>0</v>
      </c>
      <c r="U10" s="1">
        <v>2</v>
      </c>
      <c r="V10" s="1">
        <v>2</v>
      </c>
      <c r="W10" s="1">
        <v>1</v>
      </c>
      <c r="X10" s="1">
        <v>1</v>
      </c>
      <c r="Y10" s="1">
        <v>3</v>
      </c>
      <c r="Z10" s="1">
        <v>5</v>
      </c>
      <c r="AA10" s="1">
        <v>1</v>
      </c>
      <c r="AB10" s="1">
        <v>3</v>
      </c>
      <c r="AC10" s="1">
        <v>4</v>
      </c>
      <c r="AD10" s="1">
        <v>3</v>
      </c>
      <c r="AE10" s="1">
        <v>4</v>
      </c>
      <c r="AF10" s="1">
        <v>2</v>
      </c>
      <c r="AG10" s="1">
        <v>3</v>
      </c>
      <c r="AH10" s="1">
        <v>4</v>
      </c>
    </row>
    <row r="11" spans="1:34">
      <c r="A11">
        <v>10</v>
      </c>
      <c r="B11" s="1">
        <v>1</v>
      </c>
      <c r="C11" s="1">
        <v>25</v>
      </c>
      <c r="D11" s="1">
        <v>25000</v>
      </c>
      <c r="E11" s="1">
        <v>4</v>
      </c>
      <c r="F11" s="1">
        <v>1</v>
      </c>
      <c r="G11" s="1">
        <v>3</v>
      </c>
      <c r="H11" s="1">
        <v>1</v>
      </c>
      <c r="I11" s="1">
        <v>1</v>
      </c>
      <c r="J11" s="1">
        <v>1</v>
      </c>
      <c r="K11" s="1">
        <v>1</v>
      </c>
      <c r="L11" s="1">
        <v>0</v>
      </c>
      <c r="M11" s="1">
        <v>1</v>
      </c>
      <c r="N11" s="1">
        <v>0</v>
      </c>
      <c r="O11" s="1">
        <v>1</v>
      </c>
      <c r="P11" s="1">
        <v>0</v>
      </c>
      <c r="Q11" s="1">
        <v>0</v>
      </c>
      <c r="R11" s="1">
        <v>0</v>
      </c>
      <c r="S11" s="1">
        <v>0</v>
      </c>
      <c r="T11" s="1">
        <v>1</v>
      </c>
      <c r="U11" s="1">
        <v>1</v>
      </c>
      <c r="V11" s="1">
        <v>2</v>
      </c>
      <c r="W11" s="1">
        <v>2</v>
      </c>
      <c r="X11" s="1">
        <v>2</v>
      </c>
      <c r="Y11" s="1">
        <v>1</v>
      </c>
      <c r="Z11" s="1">
        <v>2</v>
      </c>
      <c r="AA11" s="1">
        <v>3</v>
      </c>
      <c r="AB11" s="1">
        <v>3</v>
      </c>
      <c r="AC11" s="1">
        <v>3</v>
      </c>
      <c r="AD11" s="1">
        <v>3</v>
      </c>
      <c r="AE11" s="1">
        <v>3</v>
      </c>
      <c r="AF11" s="1">
        <v>3</v>
      </c>
      <c r="AG11" s="1">
        <v>3</v>
      </c>
      <c r="AH11" s="1">
        <v>3</v>
      </c>
    </row>
    <row r="12" spans="1:34">
      <c r="A12">
        <v>11</v>
      </c>
      <c r="B12" s="1">
        <v>1</v>
      </c>
      <c r="C12" s="1">
        <v>25</v>
      </c>
      <c r="D12" s="1">
        <v>12000</v>
      </c>
      <c r="E12" s="1">
        <v>4</v>
      </c>
      <c r="F12" s="1">
        <v>1</v>
      </c>
      <c r="G12" s="1">
        <v>3</v>
      </c>
      <c r="H12" s="1">
        <v>2</v>
      </c>
      <c r="I12" s="1">
        <v>2</v>
      </c>
      <c r="J12" s="1">
        <v>25</v>
      </c>
      <c r="K12" s="1">
        <v>1</v>
      </c>
      <c r="L12" s="1">
        <v>1</v>
      </c>
      <c r="M12" s="1">
        <v>0</v>
      </c>
      <c r="N12" s="1">
        <v>1</v>
      </c>
      <c r="O12" s="1">
        <v>0</v>
      </c>
      <c r="P12" s="1">
        <v>1</v>
      </c>
      <c r="Q12" s="1">
        <v>1</v>
      </c>
      <c r="R12" s="1">
        <v>1</v>
      </c>
      <c r="S12" s="1">
        <v>0</v>
      </c>
      <c r="T12" s="1">
        <v>0</v>
      </c>
      <c r="U12" s="1">
        <v>1</v>
      </c>
      <c r="V12" s="1">
        <v>1</v>
      </c>
      <c r="W12" s="1">
        <v>5</v>
      </c>
      <c r="X12" s="1">
        <v>3</v>
      </c>
      <c r="Y12" s="1">
        <v>5</v>
      </c>
      <c r="Z12" s="1">
        <v>4</v>
      </c>
      <c r="AA12" s="1">
        <v>5</v>
      </c>
      <c r="AB12" s="1">
        <v>5</v>
      </c>
      <c r="AC12" s="1">
        <v>5</v>
      </c>
      <c r="AD12" s="1">
        <v>4</v>
      </c>
      <c r="AE12" s="1">
        <v>4</v>
      </c>
      <c r="AF12" s="1">
        <v>4</v>
      </c>
      <c r="AG12" s="1">
        <v>4</v>
      </c>
      <c r="AH12" s="1">
        <v>3</v>
      </c>
    </row>
    <row r="13" spans="1:34">
      <c r="A13">
        <v>12</v>
      </c>
      <c r="B13" s="1">
        <v>1</v>
      </c>
      <c r="C13" s="1">
        <v>25</v>
      </c>
      <c r="D13" s="1">
        <v>50000</v>
      </c>
      <c r="E13" s="1">
        <v>5</v>
      </c>
      <c r="F13" s="1">
        <v>1</v>
      </c>
      <c r="G13" s="1">
        <v>1</v>
      </c>
      <c r="H13" s="1">
        <v>1</v>
      </c>
      <c r="I13" s="1">
        <v>2</v>
      </c>
      <c r="J13" s="1">
        <v>10</v>
      </c>
      <c r="K13" s="1">
        <v>1</v>
      </c>
      <c r="L13" s="1">
        <v>1</v>
      </c>
      <c r="M13" s="1">
        <v>1</v>
      </c>
      <c r="N13" s="1">
        <v>1</v>
      </c>
      <c r="O13" s="1">
        <v>0</v>
      </c>
      <c r="P13" s="1">
        <v>0</v>
      </c>
      <c r="Q13" s="1">
        <v>1</v>
      </c>
      <c r="R13" s="1">
        <v>1</v>
      </c>
      <c r="S13" s="1">
        <v>1</v>
      </c>
      <c r="T13" s="1">
        <v>1</v>
      </c>
      <c r="U13" s="1">
        <v>2</v>
      </c>
      <c r="V13" s="1">
        <v>1</v>
      </c>
      <c r="W13" s="1">
        <v>10</v>
      </c>
      <c r="X13" s="1">
        <v>1</v>
      </c>
      <c r="Y13" s="1">
        <v>3</v>
      </c>
      <c r="Z13" s="1">
        <v>2</v>
      </c>
      <c r="AA13" s="1">
        <v>3</v>
      </c>
      <c r="AB13" s="1">
        <v>3</v>
      </c>
      <c r="AC13" s="1">
        <v>3</v>
      </c>
      <c r="AD13" s="1">
        <v>5</v>
      </c>
      <c r="AE13" s="1">
        <v>2</v>
      </c>
      <c r="AF13" s="1">
        <v>3</v>
      </c>
      <c r="AG13" s="1">
        <v>1</v>
      </c>
      <c r="AH13" s="1">
        <v>4</v>
      </c>
    </row>
    <row r="14" spans="1:34">
      <c r="A14">
        <v>13</v>
      </c>
      <c r="B14" s="1">
        <v>1</v>
      </c>
      <c r="C14" s="1">
        <v>20</v>
      </c>
      <c r="D14" s="1">
        <v>15000</v>
      </c>
      <c r="E14" s="1">
        <v>4</v>
      </c>
      <c r="F14" s="1">
        <v>1</v>
      </c>
      <c r="G14" s="1">
        <v>5</v>
      </c>
      <c r="H14" s="1">
        <v>2</v>
      </c>
      <c r="I14" s="1">
        <v>2</v>
      </c>
      <c r="J14" s="1">
        <v>20</v>
      </c>
      <c r="K14" s="1">
        <v>1</v>
      </c>
      <c r="L14" s="1">
        <v>1</v>
      </c>
      <c r="M14" s="1">
        <v>1</v>
      </c>
      <c r="N14" s="1">
        <v>1</v>
      </c>
      <c r="O14" s="1">
        <v>0</v>
      </c>
      <c r="P14" s="1">
        <v>1</v>
      </c>
      <c r="Q14" s="1">
        <v>1</v>
      </c>
      <c r="R14" s="1">
        <v>0</v>
      </c>
      <c r="S14" s="1">
        <v>0</v>
      </c>
      <c r="T14" s="1">
        <v>1</v>
      </c>
      <c r="U14" s="1">
        <v>2</v>
      </c>
      <c r="V14" s="1">
        <v>1</v>
      </c>
      <c r="W14" s="1">
        <v>2</v>
      </c>
      <c r="X14" s="1">
        <v>4</v>
      </c>
      <c r="Y14" s="1">
        <v>2</v>
      </c>
      <c r="Z14" s="1">
        <v>3</v>
      </c>
      <c r="AA14" s="1">
        <v>5</v>
      </c>
      <c r="AB14" s="1">
        <v>4</v>
      </c>
      <c r="AC14" s="1">
        <v>4</v>
      </c>
      <c r="AD14" s="1">
        <v>4</v>
      </c>
      <c r="AE14" s="1">
        <v>4</v>
      </c>
      <c r="AF14" s="1">
        <v>3</v>
      </c>
      <c r="AG14" s="1">
        <v>4</v>
      </c>
      <c r="AH14" s="1">
        <v>3</v>
      </c>
    </row>
    <row r="15" spans="1:34">
      <c r="A15">
        <v>14</v>
      </c>
      <c r="B15" s="1">
        <v>1</v>
      </c>
      <c r="C15" s="1">
        <v>30</v>
      </c>
      <c r="D15" s="1">
        <v>18000</v>
      </c>
      <c r="E15" s="1">
        <v>4</v>
      </c>
      <c r="F15" s="1">
        <v>2</v>
      </c>
      <c r="G15" s="1">
        <v>4</v>
      </c>
      <c r="H15" s="1">
        <v>1</v>
      </c>
      <c r="I15" s="1">
        <v>1</v>
      </c>
      <c r="J15" s="1">
        <v>9</v>
      </c>
      <c r="K15" s="1">
        <v>1</v>
      </c>
      <c r="L15" s="1">
        <v>1</v>
      </c>
      <c r="M15" s="1">
        <v>0</v>
      </c>
      <c r="N15" s="1">
        <v>0</v>
      </c>
      <c r="O15" s="1">
        <v>1</v>
      </c>
      <c r="P15" s="1">
        <v>0</v>
      </c>
      <c r="Q15" s="1">
        <v>1</v>
      </c>
      <c r="R15" s="1">
        <v>0</v>
      </c>
      <c r="S15" s="1">
        <v>0</v>
      </c>
      <c r="T15" s="1">
        <v>0</v>
      </c>
      <c r="U15" s="1">
        <v>1</v>
      </c>
      <c r="V15" s="1">
        <v>2</v>
      </c>
      <c r="W15" s="1">
        <v>2</v>
      </c>
      <c r="X15" s="1">
        <v>2</v>
      </c>
      <c r="Y15" s="1">
        <v>4</v>
      </c>
      <c r="Z15" s="1">
        <v>1</v>
      </c>
      <c r="AA15" s="1">
        <v>5</v>
      </c>
      <c r="AB15" s="1">
        <v>5</v>
      </c>
      <c r="AC15" s="1">
        <v>4</v>
      </c>
      <c r="AD15" s="1">
        <v>4</v>
      </c>
      <c r="AE15" s="1">
        <v>2</v>
      </c>
      <c r="AF15" s="1">
        <v>3</v>
      </c>
      <c r="AG15" s="1">
        <v>3</v>
      </c>
      <c r="AH15" s="1">
        <v>3</v>
      </c>
    </row>
    <row r="16" spans="1:34">
      <c r="A16">
        <v>15</v>
      </c>
      <c r="B16" s="1">
        <v>0</v>
      </c>
      <c r="C16" s="1">
        <v>25</v>
      </c>
      <c r="D16" s="1">
        <v>60000</v>
      </c>
      <c r="E16" s="1">
        <v>5</v>
      </c>
      <c r="F16" s="1">
        <v>1</v>
      </c>
      <c r="G16" s="1">
        <v>8</v>
      </c>
      <c r="H16" s="1">
        <v>2</v>
      </c>
      <c r="I16" s="1">
        <v>1</v>
      </c>
      <c r="J16" s="1">
        <v>2</v>
      </c>
      <c r="K16" s="1">
        <v>2</v>
      </c>
      <c r="L16" s="1">
        <v>0</v>
      </c>
      <c r="M16" s="1">
        <v>1</v>
      </c>
      <c r="N16" s="1">
        <v>1</v>
      </c>
      <c r="O16" s="1">
        <v>0</v>
      </c>
      <c r="P16" s="1">
        <v>1</v>
      </c>
      <c r="Q16" s="1">
        <v>0</v>
      </c>
      <c r="R16" s="1">
        <v>1</v>
      </c>
      <c r="S16" s="1">
        <v>0</v>
      </c>
      <c r="T16" s="1">
        <v>0</v>
      </c>
      <c r="U16" s="1">
        <v>2</v>
      </c>
      <c r="V16" s="1">
        <v>1</v>
      </c>
      <c r="W16" s="1">
        <v>2</v>
      </c>
      <c r="X16" s="1">
        <v>4</v>
      </c>
      <c r="Y16" s="1">
        <v>2</v>
      </c>
      <c r="Z16" s="1">
        <v>3</v>
      </c>
      <c r="AA16" s="1">
        <v>3</v>
      </c>
      <c r="AB16" s="1">
        <v>5</v>
      </c>
      <c r="AC16" s="1">
        <v>4</v>
      </c>
      <c r="AD16" s="1">
        <v>1</v>
      </c>
      <c r="AE16" s="1">
        <v>2</v>
      </c>
      <c r="AF16" s="1">
        <v>4</v>
      </c>
      <c r="AG16" s="1">
        <v>5</v>
      </c>
      <c r="AH16" s="1">
        <v>3</v>
      </c>
    </row>
    <row r="17" spans="1:34">
      <c r="A17">
        <v>16</v>
      </c>
      <c r="B17" s="1">
        <v>1</v>
      </c>
      <c r="C17" s="1">
        <v>30</v>
      </c>
      <c r="D17" s="1">
        <v>30000</v>
      </c>
      <c r="E17" s="1">
        <v>4</v>
      </c>
      <c r="F17" s="1">
        <v>1</v>
      </c>
      <c r="G17" s="1">
        <v>5</v>
      </c>
      <c r="H17" s="1">
        <v>2</v>
      </c>
      <c r="I17" s="1">
        <v>1</v>
      </c>
      <c r="J17" s="1">
        <v>2</v>
      </c>
      <c r="K17" s="1">
        <v>2</v>
      </c>
      <c r="L17" s="1">
        <v>1</v>
      </c>
      <c r="M17" s="1">
        <v>0</v>
      </c>
      <c r="N17" s="1">
        <v>0</v>
      </c>
      <c r="O17" s="1">
        <v>1</v>
      </c>
      <c r="P17" s="1">
        <v>1</v>
      </c>
      <c r="Q17" s="1">
        <v>1</v>
      </c>
      <c r="R17" s="1">
        <v>1</v>
      </c>
      <c r="S17" s="1">
        <v>0</v>
      </c>
      <c r="T17" s="1">
        <v>0</v>
      </c>
      <c r="U17" s="1">
        <v>1</v>
      </c>
      <c r="V17" s="1">
        <v>1</v>
      </c>
      <c r="W17" s="1">
        <v>2</v>
      </c>
      <c r="X17" s="1">
        <v>1</v>
      </c>
      <c r="Y17" s="1">
        <v>2</v>
      </c>
      <c r="Z17" s="1">
        <v>3</v>
      </c>
      <c r="AA17" s="1">
        <v>3</v>
      </c>
      <c r="AB17" s="1">
        <v>4</v>
      </c>
      <c r="AC17" s="1">
        <v>3</v>
      </c>
      <c r="AD17" s="1">
        <v>4</v>
      </c>
      <c r="AE17" s="1">
        <v>3</v>
      </c>
      <c r="AF17" s="1">
        <v>2</v>
      </c>
      <c r="AG17" s="1">
        <v>1</v>
      </c>
      <c r="AH17" s="1">
        <v>5</v>
      </c>
    </row>
    <row r="18" spans="1:34">
      <c r="A18">
        <v>17</v>
      </c>
      <c r="B18" s="1">
        <v>0</v>
      </c>
      <c r="C18" s="1">
        <v>20</v>
      </c>
      <c r="D18" s="1">
        <v>15000</v>
      </c>
      <c r="E18" s="1">
        <v>4</v>
      </c>
      <c r="F18" s="1">
        <v>2</v>
      </c>
      <c r="G18" s="1">
        <v>5</v>
      </c>
      <c r="H18" s="1">
        <v>1</v>
      </c>
      <c r="I18" s="1">
        <v>2</v>
      </c>
      <c r="J18" s="1">
        <v>2</v>
      </c>
      <c r="K18" s="1">
        <v>3</v>
      </c>
      <c r="L18" s="1">
        <v>0</v>
      </c>
      <c r="M18" s="1">
        <v>0</v>
      </c>
      <c r="N18" s="1">
        <v>0</v>
      </c>
      <c r="O18" s="1">
        <v>1</v>
      </c>
      <c r="P18" s="1">
        <v>0</v>
      </c>
      <c r="Q18" s="1">
        <v>0</v>
      </c>
      <c r="R18" s="1">
        <v>1</v>
      </c>
      <c r="S18" s="1">
        <v>1</v>
      </c>
      <c r="T18" s="1">
        <v>0</v>
      </c>
      <c r="U18" s="1">
        <v>3</v>
      </c>
      <c r="V18" s="1">
        <v>1</v>
      </c>
      <c r="W18" s="1">
        <v>4</v>
      </c>
      <c r="X18" s="1">
        <v>2</v>
      </c>
      <c r="Y18" s="1">
        <v>4</v>
      </c>
      <c r="Z18" s="1">
        <v>3</v>
      </c>
      <c r="AA18" s="1">
        <v>5</v>
      </c>
      <c r="AB18" s="1">
        <v>4</v>
      </c>
      <c r="AC18" s="1">
        <v>3</v>
      </c>
      <c r="AD18" s="1">
        <v>2</v>
      </c>
      <c r="AE18" s="1">
        <v>3</v>
      </c>
      <c r="AF18" s="1">
        <v>1</v>
      </c>
      <c r="AG18" s="1">
        <v>5</v>
      </c>
      <c r="AH18" s="1">
        <v>4</v>
      </c>
    </row>
    <row r="19" spans="1:34">
      <c r="A19">
        <v>18</v>
      </c>
      <c r="B19" s="1">
        <v>0</v>
      </c>
      <c r="C19" s="1">
        <v>28</v>
      </c>
      <c r="D19" s="1">
        <v>80000</v>
      </c>
      <c r="E19" s="1">
        <v>5</v>
      </c>
      <c r="F19" s="1">
        <v>1</v>
      </c>
      <c r="G19" s="1">
        <v>4</v>
      </c>
      <c r="H19" s="1">
        <v>1</v>
      </c>
      <c r="I19" s="1">
        <v>2</v>
      </c>
      <c r="J19" s="1">
        <v>12</v>
      </c>
      <c r="K19" s="1">
        <v>1</v>
      </c>
      <c r="L19" s="1">
        <v>1</v>
      </c>
      <c r="M19" s="1">
        <v>1</v>
      </c>
      <c r="N19" s="1">
        <v>0</v>
      </c>
      <c r="O19" s="1">
        <v>0</v>
      </c>
      <c r="P19" s="1">
        <v>0</v>
      </c>
      <c r="Q19" s="1">
        <v>1</v>
      </c>
      <c r="R19" s="1">
        <v>1</v>
      </c>
      <c r="S19" s="1">
        <v>0</v>
      </c>
      <c r="T19" s="1">
        <v>0</v>
      </c>
      <c r="U19" s="1">
        <v>2</v>
      </c>
      <c r="V19" s="1">
        <v>1</v>
      </c>
      <c r="W19" s="1">
        <v>2</v>
      </c>
      <c r="X19" s="1">
        <v>5</v>
      </c>
      <c r="Y19" s="1">
        <v>2</v>
      </c>
      <c r="Z19" s="1">
        <v>4</v>
      </c>
      <c r="AA19" s="1">
        <v>4</v>
      </c>
      <c r="AB19" s="1">
        <v>5</v>
      </c>
      <c r="AC19" s="1">
        <v>4</v>
      </c>
      <c r="AD19" s="1">
        <v>3</v>
      </c>
      <c r="AE19" s="1">
        <v>3</v>
      </c>
      <c r="AF19" s="1">
        <v>3</v>
      </c>
      <c r="AG19" s="1">
        <v>4</v>
      </c>
      <c r="AH19" s="1">
        <v>4</v>
      </c>
    </row>
    <row r="20" spans="1:34">
      <c r="A20">
        <v>19</v>
      </c>
      <c r="B20" s="1">
        <v>1</v>
      </c>
      <c r="C20" s="1">
        <v>21</v>
      </c>
      <c r="D20" s="1">
        <v>20000</v>
      </c>
      <c r="E20" s="1">
        <v>4</v>
      </c>
      <c r="F20" s="1">
        <v>1</v>
      </c>
      <c r="G20" s="1">
        <v>2</v>
      </c>
      <c r="H20" s="1">
        <v>2</v>
      </c>
      <c r="I20" s="1">
        <v>1</v>
      </c>
      <c r="J20" s="1">
        <v>2</v>
      </c>
      <c r="K20" s="1">
        <v>2</v>
      </c>
      <c r="L20" s="1">
        <v>1</v>
      </c>
      <c r="M20" s="1">
        <v>1</v>
      </c>
      <c r="N20" s="1">
        <v>1</v>
      </c>
      <c r="O20" s="1">
        <v>1</v>
      </c>
      <c r="P20" s="1">
        <v>1</v>
      </c>
      <c r="Q20" s="1">
        <v>0</v>
      </c>
      <c r="R20" s="1">
        <v>0</v>
      </c>
      <c r="S20" s="1">
        <v>1</v>
      </c>
      <c r="T20" s="1">
        <v>0</v>
      </c>
      <c r="U20" s="1">
        <v>2</v>
      </c>
      <c r="V20" s="1">
        <v>1</v>
      </c>
      <c r="W20" s="1">
        <v>2</v>
      </c>
      <c r="X20" s="1">
        <v>5</v>
      </c>
      <c r="Y20" s="1">
        <v>2</v>
      </c>
      <c r="Z20" s="1">
        <v>3</v>
      </c>
      <c r="AA20" s="1">
        <v>5</v>
      </c>
      <c r="AB20" s="1">
        <v>4</v>
      </c>
      <c r="AC20" s="1">
        <v>4</v>
      </c>
      <c r="AD20" s="1">
        <v>3</v>
      </c>
      <c r="AE20" s="1">
        <v>3</v>
      </c>
      <c r="AF20" s="1">
        <v>4</v>
      </c>
      <c r="AG20" s="1">
        <v>5</v>
      </c>
      <c r="AH20" s="1">
        <v>4</v>
      </c>
    </row>
    <row r="21" spans="1:34">
      <c r="A21">
        <v>20</v>
      </c>
      <c r="B21" s="1">
        <v>1</v>
      </c>
      <c r="C21" s="1">
        <v>21</v>
      </c>
      <c r="D21" s="1">
        <v>700000</v>
      </c>
      <c r="E21" s="1">
        <v>4</v>
      </c>
      <c r="F21" s="1">
        <v>1</v>
      </c>
      <c r="G21" s="1">
        <v>4</v>
      </c>
      <c r="H21" s="1">
        <v>1</v>
      </c>
      <c r="I21" s="1">
        <v>1</v>
      </c>
      <c r="J21" s="1">
        <v>10</v>
      </c>
      <c r="K21" s="1">
        <v>4</v>
      </c>
      <c r="L21" s="1">
        <v>1</v>
      </c>
      <c r="M21" s="1">
        <v>0</v>
      </c>
      <c r="N21" s="1">
        <v>0</v>
      </c>
      <c r="O21" s="1">
        <v>1</v>
      </c>
      <c r="P21" s="1">
        <v>1</v>
      </c>
      <c r="Q21" s="1">
        <v>0</v>
      </c>
      <c r="R21" s="1">
        <v>0</v>
      </c>
      <c r="S21" s="1">
        <v>1</v>
      </c>
      <c r="T21" s="1">
        <v>0</v>
      </c>
      <c r="U21" s="1">
        <v>2</v>
      </c>
      <c r="V21" s="1">
        <v>2</v>
      </c>
      <c r="W21" s="1">
        <v>2</v>
      </c>
      <c r="X21" s="1">
        <v>3</v>
      </c>
      <c r="Y21" s="1">
        <v>1</v>
      </c>
      <c r="Z21" s="1">
        <v>4</v>
      </c>
      <c r="AA21" s="1">
        <v>5</v>
      </c>
      <c r="AB21" s="1">
        <v>3</v>
      </c>
      <c r="AC21" s="1">
        <v>3</v>
      </c>
      <c r="AD21" s="1">
        <v>4</v>
      </c>
      <c r="AE21" s="1">
        <v>3</v>
      </c>
      <c r="AF21" s="1">
        <v>1</v>
      </c>
      <c r="AG21" s="1">
        <v>1</v>
      </c>
      <c r="AH21" s="1">
        <v>5</v>
      </c>
    </row>
    <row r="22" spans="1:34">
      <c r="A22">
        <v>21</v>
      </c>
      <c r="B22" s="1">
        <v>1</v>
      </c>
      <c r="C22" s="1">
        <v>25</v>
      </c>
      <c r="D22" s="1">
        <v>25000</v>
      </c>
      <c r="E22" s="1">
        <v>5</v>
      </c>
      <c r="F22" s="1">
        <v>2</v>
      </c>
      <c r="G22" s="1">
        <v>2</v>
      </c>
      <c r="H22" s="1">
        <v>2</v>
      </c>
      <c r="I22" s="1">
        <v>2</v>
      </c>
      <c r="J22" s="1">
        <v>30</v>
      </c>
      <c r="K22" s="1">
        <v>1</v>
      </c>
      <c r="L22" s="1">
        <v>1</v>
      </c>
      <c r="M22" s="1">
        <v>1</v>
      </c>
      <c r="N22" s="1">
        <v>0</v>
      </c>
      <c r="O22" s="1">
        <v>0</v>
      </c>
      <c r="P22" s="1">
        <v>1</v>
      </c>
      <c r="Q22" s="1">
        <v>1</v>
      </c>
      <c r="R22" s="1">
        <v>1</v>
      </c>
      <c r="S22" s="1">
        <v>0</v>
      </c>
      <c r="T22" s="1">
        <v>0</v>
      </c>
      <c r="U22" s="1">
        <v>2</v>
      </c>
      <c r="V22" s="1">
        <v>1</v>
      </c>
      <c r="W22" s="1">
        <v>6</v>
      </c>
      <c r="X22" s="1">
        <v>5</v>
      </c>
      <c r="Y22" s="1">
        <v>4</v>
      </c>
      <c r="Z22" s="1">
        <v>3</v>
      </c>
      <c r="AA22" s="1">
        <v>4</v>
      </c>
      <c r="AB22" s="1">
        <v>5</v>
      </c>
      <c r="AC22" s="1">
        <v>5</v>
      </c>
      <c r="AD22" s="1">
        <v>4</v>
      </c>
      <c r="AE22" s="1">
        <v>4</v>
      </c>
      <c r="AF22" s="1">
        <v>5</v>
      </c>
      <c r="AG22" s="1">
        <v>4</v>
      </c>
      <c r="AH22" s="1">
        <v>5</v>
      </c>
    </row>
    <row r="23" spans="1:34">
      <c r="A23">
        <v>22</v>
      </c>
      <c r="B23" s="1">
        <v>0</v>
      </c>
      <c r="C23" s="1">
        <v>25</v>
      </c>
      <c r="D23" s="1">
        <v>15000</v>
      </c>
      <c r="E23" s="1">
        <v>4</v>
      </c>
      <c r="F23" s="1">
        <v>1</v>
      </c>
      <c r="G23" s="1">
        <v>2</v>
      </c>
      <c r="H23" s="1">
        <v>1</v>
      </c>
      <c r="I23" s="1">
        <v>2</v>
      </c>
      <c r="J23" s="1">
        <v>3</v>
      </c>
      <c r="K23" s="1">
        <v>1</v>
      </c>
      <c r="L23" s="1">
        <v>0</v>
      </c>
      <c r="M23" s="1">
        <v>1</v>
      </c>
      <c r="N23" s="1">
        <v>1</v>
      </c>
      <c r="O23" s="1">
        <v>0</v>
      </c>
      <c r="P23" s="1">
        <v>1</v>
      </c>
      <c r="Q23" s="1">
        <v>1</v>
      </c>
      <c r="R23" s="1">
        <v>1</v>
      </c>
      <c r="S23" s="1">
        <v>0</v>
      </c>
      <c r="T23" s="1">
        <v>0</v>
      </c>
      <c r="U23" s="1">
        <v>2</v>
      </c>
      <c r="V23" s="1">
        <v>2</v>
      </c>
      <c r="W23" s="1">
        <v>3</v>
      </c>
      <c r="X23" s="1">
        <v>1</v>
      </c>
      <c r="Y23" s="1">
        <v>5</v>
      </c>
      <c r="Z23" s="1">
        <v>2</v>
      </c>
      <c r="AA23" s="1">
        <v>3</v>
      </c>
      <c r="AB23" s="1">
        <v>4</v>
      </c>
      <c r="AC23" s="1">
        <v>3</v>
      </c>
      <c r="AD23" s="1">
        <v>4</v>
      </c>
      <c r="AE23" s="1">
        <v>2</v>
      </c>
      <c r="AF23" s="1">
        <v>3</v>
      </c>
      <c r="AG23" s="1">
        <v>3</v>
      </c>
      <c r="AH23" s="1">
        <v>4</v>
      </c>
    </row>
    <row r="24" spans="1:34">
      <c r="A24">
        <v>23</v>
      </c>
      <c r="B24" s="1">
        <v>1</v>
      </c>
      <c r="C24" s="1">
        <v>21</v>
      </c>
      <c r="D24" s="1">
        <v>600000</v>
      </c>
      <c r="E24" s="1">
        <v>4</v>
      </c>
      <c r="F24" s="1">
        <v>1</v>
      </c>
      <c r="G24" s="1">
        <v>4</v>
      </c>
      <c r="H24" s="1">
        <v>1</v>
      </c>
      <c r="I24" s="1">
        <v>1</v>
      </c>
      <c r="J24" s="1">
        <v>9</v>
      </c>
      <c r="K24" s="1">
        <v>4</v>
      </c>
      <c r="L24" s="1">
        <v>1</v>
      </c>
      <c r="M24" s="1">
        <v>0</v>
      </c>
      <c r="N24" s="1">
        <v>1</v>
      </c>
      <c r="O24" s="1">
        <v>1</v>
      </c>
      <c r="P24" s="1">
        <v>1</v>
      </c>
      <c r="Q24" s="1">
        <v>0</v>
      </c>
      <c r="R24" s="1">
        <v>0</v>
      </c>
      <c r="S24" s="1">
        <v>1</v>
      </c>
      <c r="T24" s="1">
        <v>0</v>
      </c>
      <c r="U24" s="1">
        <v>2</v>
      </c>
      <c r="V24" s="1">
        <v>1</v>
      </c>
      <c r="W24" s="1">
        <v>2</v>
      </c>
      <c r="X24" s="1">
        <v>3</v>
      </c>
      <c r="Y24" s="1">
        <v>5</v>
      </c>
      <c r="Z24" s="1">
        <v>4</v>
      </c>
      <c r="AA24" s="1">
        <v>3</v>
      </c>
      <c r="AB24" s="1">
        <v>3</v>
      </c>
      <c r="AC24" s="1">
        <v>3</v>
      </c>
      <c r="AD24" s="1">
        <v>4</v>
      </c>
      <c r="AE24" s="1">
        <v>4</v>
      </c>
      <c r="AF24" s="1">
        <v>4</v>
      </c>
      <c r="AG24" s="1">
        <v>3</v>
      </c>
      <c r="AH24" s="1">
        <v>2</v>
      </c>
    </row>
    <row r="25" spans="1:34">
      <c r="A25">
        <v>24</v>
      </c>
      <c r="B25" s="1">
        <v>0</v>
      </c>
      <c r="C25" s="1">
        <v>29</v>
      </c>
      <c r="D25" s="1">
        <v>29000</v>
      </c>
      <c r="E25" s="1">
        <v>4</v>
      </c>
      <c r="F25" s="1">
        <v>1</v>
      </c>
      <c r="G25" s="1">
        <v>5</v>
      </c>
      <c r="H25" s="1">
        <v>1</v>
      </c>
      <c r="I25" s="1">
        <v>2</v>
      </c>
      <c r="J25" s="1">
        <v>1</v>
      </c>
      <c r="K25" s="1">
        <v>1</v>
      </c>
      <c r="L25" s="1">
        <v>1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1</v>
      </c>
      <c r="S25" s="1">
        <v>0</v>
      </c>
      <c r="T25" s="1">
        <v>0</v>
      </c>
      <c r="U25" s="1">
        <v>1</v>
      </c>
      <c r="V25" s="1">
        <v>1</v>
      </c>
      <c r="W25" s="1">
        <v>1</v>
      </c>
      <c r="X25" s="1">
        <v>1</v>
      </c>
      <c r="Y25" s="1">
        <v>2</v>
      </c>
      <c r="Z25" s="1">
        <v>3</v>
      </c>
      <c r="AA25" s="1">
        <v>2</v>
      </c>
      <c r="AB25" s="1">
        <v>2</v>
      </c>
      <c r="AC25" s="1">
        <v>1</v>
      </c>
      <c r="AD25" s="1">
        <v>1</v>
      </c>
      <c r="AE25" s="1">
        <v>2</v>
      </c>
      <c r="AF25" s="1">
        <v>3</v>
      </c>
      <c r="AG25" s="1">
        <v>4</v>
      </c>
      <c r="AH25" s="1">
        <v>5</v>
      </c>
    </row>
    <row r="26" spans="1:34">
      <c r="A26">
        <v>25</v>
      </c>
      <c r="B26" s="1">
        <v>0</v>
      </c>
      <c r="C26" s="1">
        <v>22</v>
      </c>
      <c r="D26" s="1">
        <v>700000</v>
      </c>
      <c r="E26" s="1">
        <v>4</v>
      </c>
      <c r="F26" s="1">
        <v>1</v>
      </c>
      <c r="G26" s="1">
        <v>4</v>
      </c>
      <c r="H26" s="1">
        <v>1</v>
      </c>
      <c r="I26" s="1">
        <v>2</v>
      </c>
      <c r="J26" s="1">
        <v>3</v>
      </c>
      <c r="K26" s="1">
        <v>1</v>
      </c>
      <c r="L26" s="1">
        <v>1</v>
      </c>
      <c r="M26" s="1">
        <v>0</v>
      </c>
      <c r="N26" s="1">
        <v>1</v>
      </c>
      <c r="O26" s="1">
        <v>1</v>
      </c>
      <c r="P26" s="1">
        <v>1</v>
      </c>
      <c r="Q26" s="1">
        <v>0</v>
      </c>
      <c r="R26" s="1">
        <v>0</v>
      </c>
      <c r="S26" s="1">
        <v>1</v>
      </c>
      <c r="T26" s="1">
        <v>0</v>
      </c>
      <c r="U26" s="1">
        <v>1</v>
      </c>
      <c r="V26" s="1">
        <v>1</v>
      </c>
      <c r="W26" s="1">
        <v>2</v>
      </c>
      <c r="X26" s="1">
        <v>3</v>
      </c>
      <c r="Y26" s="1">
        <v>1</v>
      </c>
      <c r="Z26" s="1">
        <v>5</v>
      </c>
      <c r="AA26" s="1">
        <v>5</v>
      </c>
      <c r="AB26" s="1">
        <v>3</v>
      </c>
      <c r="AC26" s="1">
        <v>2</v>
      </c>
      <c r="AD26" s="1">
        <v>3</v>
      </c>
      <c r="AE26" s="1">
        <v>4</v>
      </c>
      <c r="AF26" s="1">
        <v>2</v>
      </c>
      <c r="AG26" s="1">
        <v>5</v>
      </c>
      <c r="AH26" s="1">
        <v>3</v>
      </c>
    </row>
    <row r="27" spans="1:34">
      <c r="A27">
        <v>26</v>
      </c>
      <c r="B27" s="1">
        <v>0</v>
      </c>
      <c r="C27" s="1">
        <v>27</v>
      </c>
      <c r="D27" s="1">
        <v>50000</v>
      </c>
      <c r="E27" s="1">
        <v>4</v>
      </c>
      <c r="F27" s="1">
        <v>1</v>
      </c>
      <c r="G27" s="1">
        <v>5</v>
      </c>
      <c r="H27" s="1">
        <v>2</v>
      </c>
      <c r="I27" s="1">
        <v>1</v>
      </c>
      <c r="J27" s="1">
        <v>15</v>
      </c>
      <c r="K27" s="1">
        <v>4</v>
      </c>
      <c r="L27" s="1">
        <v>1</v>
      </c>
      <c r="M27" s="1">
        <v>1</v>
      </c>
      <c r="N27" s="1">
        <v>0</v>
      </c>
      <c r="O27" s="1">
        <v>1</v>
      </c>
      <c r="P27" s="1">
        <v>0</v>
      </c>
      <c r="Q27" s="1">
        <v>1</v>
      </c>
      <c r="R27" s="1">
        <v>0</v>
      </c>
      <c r="S27" s="1">
        <v>1</v>
      </c>
      <c r="T27" s="1">
        <v>1</v>
      </c>
      <c r="U27" s="1">
        <v>2</v>
      </c>
      <c r="V27" s="1">
        <v>2</v>
      </c>
      <c r="W27" s="1">
        <v>2</v>
      </c>
      <c r="X27" s="1">
        <v>1</v>
      </c>
      <c r="Y27" s="1">
        <v>4</v>
      </c>
      <c r="Z27" s="1">
        <v>2</v>
      </c>
      <c r="AA27" s="1">
        <v>3</v>
      </c>
      <c r="AB27" s="1">
        <v>4</v>
      </c>
      <c r="AC27" s="1">
        <v>4</v>
      </c>
      <c r="AD27" s="1">
        <v>4</v>
      </c>
      <c r="AE27" s="1">
        <v>3</v>
      </c>
      <c r="AF27" s="1">
        <v>2</v>
      </c>
      <c r="AG27" s="1">
        <v>4</v>
      </c>
      <c r="AH27" s="1">
        <v>4</v>
      </c>
    </row>
    <row r="28" spans="1:34">
      <c r="A28">
        <v>27</v>
      </c>
      <c r="B28" s="1">
        <v>0</v>
      </c>
      <c r="C28" s="1">
        <v>25</v>
      </c>
      <c r="D28" s="1">
        <v>65000</v>
      </c>
      <c r="E28" s="1">
        <v>4</v>
      </c>
      <c r="F28" s="1">
        <v>1</v>
      </c>
      <c r="G28" s="1">
        <v>4</v>
      </c>
      <c r="H28" s="1">
        <v>2</v>
      </c>
      <c r="I28" s="1">
        <v>2</v>
      </c>
      <c r="J28" s="1">
        <v>3</v>
      </c>
      <c r="K28" s="1">
        <v>1</v>
      </c>
      <c r="L28" s="1">
        <v>1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1</v>
      </c>
      <c r="S28" s="1">
        <v>0</v>
      </c>
      <c r="T28" s="1">
        <v>0</v>
      </c>
      <c r="U28" s="1">
        <v>1</v>
      </c>
      <c r="V28" s="1">
        <v>2</v>
      </c>
      <c r="W28" s="1">
        <v>2</v>
      </c>
      <c r="X28" s="1">
        <v>1</v>
      </c>
      <c r="Y28" s="1">
        <v>4</v>
      </c>
      <c r="Z28" s="1">
        <v>3</v>
      </c>
      <c r="AA28" s="1">
        <v>3</v>
      </c>
      <c r="AB28" s="1">
        <v>4</v>
      </c>
      <c r="AC28" s="1">
        <v>4</v>
      </c>
      <c r="AD28" s="1">
        <v>4</v>
      </c>
      <c r="AE28" s="1">
        <v>3</v>
      </c>
      <c r="AF28" s="1">
        <v>2</v>
      </c>
      <c r="AG28" s="1">
        <v>5</v>
      </c>
      <c r="AH28" s="1">
        <v>3</v>
      </c>
    </row>
    <row r="29" spans="1:34">
      <c r="A29">
        <v>28</v>
      </c>
      <c r="B29" s="1">
        <v>1</v>
      </c>
      <c r="C29" s="1">
        <v>25</v>
      </c>
      <c r="D29" s="1">
        <v>20000</v>
      </c>
      <c r="E29" s="1">
        <v>4</v>
      </c>
      <c r="F29" s="1">
        <v>2</v>
      </c>
      <c r="G29" s="1">
        <v>1</v>
      </c>
      <c r="H29" s="1">
        <v>2</v>
      </c>
      <c r="I29" s="1">
        <v>2</v>
      </c>
      <c r="J29" s="1">
        <v>4</v>
      </c>
      <c r="K29" s="1">
        <v>1</v>
      </c>
      <c r="L29" s="1">
        <v>1</v>
      </c>
      <c r="M29" s="1">
        <v>1</v>
      </c>
      <c r="N29" s="1">
        <v>1</v>
      </c>
      <c r="O29" s="1">
        <v>1</v>
      </c>
      <c r="P29" s="1">
        <v>1</v>
      </c>
      <c r="Q29" s="1">
        <v>0</v>
      </c>
      <c r="R29" s="1">
        <v>0</v>
      </c>
      <c r="S29" s="1">
        <v>1</v>
      </c>
      <c r="T29" s="1">
        <v>0</v>
      </c>
      <c r="U29" s="1">
        <v>1</v>
      </c>
      <c r="V29" s="1">
        <v>2</v>
      </c>
      <c r="W29" s="1">
        <v>1</v>
      </c>
      <c r="X29" s="1">
        <v>3</v>
      </c>
      <c r="Y29" s="1">
        <v>3</v>
      </c>
      <c r="Z29" s="1">
        <v>5</v>
      </c>
      <c r="AA29" s="1">
        <v>1</v>
      </c>
      <c r="AB29" s="1">
        <v>4</v>
      </c>
      <c r="AC29" s="1">
        <v>4</v>
      </c>
      <c r="AD29" s="1">
        <v>3</v>
      </c>
      <c r="AE29" s="1">
        <v>5</v>
      </c>
      <c r="AF29" s="1">
        <v>5</v>
      </c>
      <c r="AG29" s="1">
        <v>2</v>
      </c>
      <c r="AH29" s="1">
        <v>4</v>
      </c>
    </row>
    <row r="30" spans="1:34">
      <c r="A30">
        <v>29</v>
      </c>
      <c r="B30" s="1">
        <v>1</v>
      </c>
      <c r="C30" s="1">
        <v>30</v>
      </c>
      <c r="D30" s="1">
        <v>25000</v>
      </c>
      <c r="E30" s="1">
        <v>5</v>
      </c>
      <c r="F30" s="1">
        <v>1</v>
      </c>
      <c r="G30" s="1">
        <v>5</v>
      </c>
      <c r="H30" s="1">
        <v>1</v>
      </c>
      <c r="I30" s="1">
        <v>1</v>
      </c>
      <c r="J30" s="1">
        <v>10</v>
      </c>
      <c r="K30" s="1">
        <v>4</v>
      </c>
      <c r="L30" s="1">
        <v>1</v>
      </c>
      <c r="M30" s="1">
        <v>0</v>
      </c>
      <c r="N30" s="1">
        <v>1</v>
      </c>
      <c r="O30" s="1">
        <v>1</v>
      </c>
      <c r="P30" s="1">
        <v>0</v>
      </c>
      <c r="Q30" s="1">
        <v>1</v>
      </c>
      <c r="R30" s="1">
        <v>1</v>
      </c>
      <c r="S30" s="1">
        <v>1</v>
      </c>
      <c r="T30" s="1">
        <v>1</v>
      </c>
      <c r="U30" s="1">
        <v>4</v>
      </c>
      <c r="V30" s="1">
        <v>1</v>
      </c>
      <c r="W30" s="1">
        <v>5</v>
      </c>
      <c r="X30" s="1">
        <v>1</v>
      </c>
      <c r="Y30" s="1">
        <v>5</v>
      </c>
      <c r="Z30" s="1">
        <v>5</v>
      </c>
      <c r="AA30" s="1">
        <v>5</v>
      </c>
      <c r="AB30" s="1">
        <v>3</v>
      </c>
      <c r="AC30" s="1">
        <v>3</v>
      </c>
      <c r="AD30" s="1">
        <v>4</v>
      </c>
      <c r="AE30" s="1">
        <v>4</v>
      </c>
      <c r="AF30" s="1">
        <v>3</v>
      </c>
      <c r="AG30" s="1">
        <v>5</v>
      </c>
      <c r="AH30" s="1">
        <v>2</v>
      </c>
    </row>
    <row r="31" spans="1:34">
      <c r="A31">
        <v>30</v>
      </c>
      <c r="B31" s="1">
        <v>1</v>
      </c>
      <c r="C31" s="1">
        <v>31</v>
      </c>
      <c r="D31" s="1">
        <v>30000</v>
      </c>
      <c r="E31" s="1">
        <v>5</v>
      </c>
      <c r="F31" s="1">
        <v>2</v>
      </c>
      <c r="G31" s="1">
        <v>3</v>
      </c>
      <c r="H31" s="1">
        <v>2</v>
      </c>
      <c r="I31" s="1">
        <v>1</v>
      </c>
      <c r="J31" s="1">
        <v>20</v>
      </c>
      <c r="K31" s="1">
        <v>4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1</v>
      </c>
      <c r="T31" s="1">
        <v>1</v>
      </c>
      <c r="U31" s="1">
        <v>4</v>
      </c>
      <c r="V31" s="1">
        <v>2</v>
      </c>
      <c r="W31" s="1">
        <v>6</v>
      </c>
      <c r="X31" s="1">
        <v>2</v>
      </c>
      <c r="Y31" s="1">
        <v>1</v>
      </c>
      <c r="Z31" s="1">
        <v>5</v>
      </c>
      <c r="AA31" s="1">
        <v>4</v>
      </c>
      <c r="AB31" s="1">
        <v>4</v>
      </c>
      <c r="AC31" s="1">
        <v>2</v>
      </c>
      <c r="AD31" s="1">
        <v>3</v>
      </c>
      <c r="AE31" s="1">
        <v>2</v>
      </c>
      <c r="AF31" s="1">
        <v>4</v>
      </c>
      <c r="AG31" s="1">
        <v>3</v>
      </c>
      <c r="AH31" s="1">
        <v>3</v>
      </c>
    </row>
    <row r="32" spans="1:34">
      <c r="A32">
        <v>31</v>
      </c>
      <c r="B32" s="1">
        <v>1</v>
      </c>
      <c r="C32" s="1">
        <v>35</v>
      </c>
      <c r="D32" s="1">
        <v>40000</v>
      </c>
      <c r="E32" s="1">
        <v>4</v>
      </c>
      <c r="F32" s="1">
        <v>3</v>
      </c>
      <c r="G32" s="1">
        <v>4</v>
      </c>
      <c r="H32" s="1">
        <v>1</v>
      </c>
      <c r="I32" s="1">
        <v>1</v>
      </c>
      <c r="J32" s="1">
        <v>15</v>
      </c>
      <c r="K32" s="1">
        <v>3</v>
      </c>
      <c r="L32" s="1">
        <v>0</v>
      </c>
      <c r="M32" s="1">
        <v>0</v>
      </c>
      <c r="N32" s="1">
        <v>0</v>
      </c>
      <c r="O32" s="1">
        <v>0</v>
      </c>
      <c r="P32" s="1">
        <v>1</v>
      </c>
      <c r="Q32" s="1">
        <v>0</v>
      </c>
      <c r="R32" s="1">
        <v>0</v>
      </c>
      <c r="S32" s="1">
        <v>1</v>
      </c>
      <c r="T32" s="1">
        <v>1</v>
      </c>
      <c r="U32" s="1">
        <v>2</v>
      </c>
      <c r="V32" s="1">
        <v>2</v>
      </c>
      <c r="W32" s="1">
        <v>7</v>
      </c>
      <c r="X32" s="1">
        <v>3</v>
      </c>
      <c r="Y32" s="1">
        <v>2</v>
      </c>
      <c r="Z32" s="1">
        <v>5</v>
      </c>
      <c r="AA32" s="1">
        <v>5</v>
      </c>
      <c r="AB32" s="1">
        <v>5</v>
      </c>
      <c r="AC32" s="1">
        <v>4</v>
      </c>
      <c r="AD32" s="1">
        <v>2</v>
      </c>
      <c r="AE32" s="1">
        <v>3</v>
      </c>
      <c r="AF32" s="1">
        <v>5</v>
      </c>
      <c r="AG32" s="1">
        <v>2</v>
      </c>
      <c r="AH32" s="1">
        <v>4</v>
      </c>
    </row>
    <row r="33" spans="1:34">
      <c r="A33">
        <v>32</v>
      </c>
      <c r="B33" s="1">
        <v>1</v>
      </c>
      <c r="C33" s="1">
        <v>40</v>
      </c>
      <c r="D33" s="1">
        <v>45000</v>
      </c>
      <c r="E33" s="1">
        <v>2</v>
      </c>
      <c r="F33" s="1">
        <v>2</v>
      </c>
      <c r="G33" s="1">
        <v>5</v>
      </c>
      <c r="H33" s="1">
        <v>2</v>
      </c>
      <c r="I33" s="1">
        <v>2</v>
      </c>
      <c r="J33" s="1">
        <v>5</v>
      </c>
      <c r="K33" s="1">
        <v>3</v>
      </c>
      <c r="L33" s="1">
        <v>0</v>
      </c>
      <c r="M33" s="1">
        <v>1</v>
      </c>
      <c r="N33" s="1">
        <v>1</v>
      </c>
      <c r="O33" s="1">
        <v>1</v>
      </c>
      <c r="P33" s="1">
        <v>1</v>
      </c>
      <c r="Q33" s="1">
        <v>1</v>
      </c>
      <c r="R33" s="1">
        <v>1</v>
      </c>
      <c r="S33" s="1">
        <v>0</v>
      </c>
      <c r="T33" s="1">
        <v>0</v>
      </c>
      <c r="U33" s="1">
        <v>3</v>
      </c>
      <c r="V33" s="1">
        <v>1</v>
      </c>
      <c r="W33" s="1">
        <v>8</v>
      </c>
      <c r="X33" s="1">
        <v>5</v>
      </c>
      <c r="Y33" s="1">
        <v>3</v>
      </c>
      <c r="Z33" s="1">
        <v>1</v>
      </c>
      <c r="AA33" s="1">
        <v>3</v>
      </c>
      <c r="AB33" s="1">
        <v>3</v>
      </c>
      <c r="AC33" s="1">
        <v>5</v>
      </c>
      <c r="AD33" s="1">
        <v>4</v>
      </c>
      <c r="AE33" s="1">
        <v>4</v>
      </c>
      <c r="AF33" s="1">
        <v>3</v>
      </c>
      <c r="AG33" s="1">
        <v>3</v>
      </c>
      <c r="AH33" s="1">
        <v>5</v>
      </c>
    </row>
    <row r="34" spans="1:34">
      <c r="A34">
        <v>33</v>
      </c>
      <c r="B34" s="1">
        <v>0</v>
      </c>
      <c r="C34" s="1">
        <v>25</v>
      </c>
      <c r="D34" s="1">
        <v>80000</v>
      </c>
      <c r="E34" s="1">
        <v>3</v>
      </c>
      <c r="F34" s="1">
        <v>3</v>
      </c>
      <c r="G34" s="1">
        <v>3</v>
      </c>
      <c r="H34" s="1">
        <v>2</v>
      </c>
      <c r="I34" s="1">
        <v>2</v>
      </c>
      <c r="J34" s="1">
        <v>10</v>
      </c>
      <c r="K34" s="1">
        <v>2</v>
      </c>
      <c r="L34" s="1">
        <v>1</v>
      </c>
      <c r="M34" s="1">
        <v>1</v>
      </c>
      <c r="N34" s="1">
        <v>1</v>
      </c>
      <c r="O34" s="1">
        <v>1</v>
      </c>
      <c r="P34" s="1">
        <v>0</v>
      </c>
      <c r="Q34" s="1">
        <v>1</v>
      </c>
      <c r="R34" s="1">
        <v>1</v>
      </c>
      <c r="S34" s="1">
        <v>0</v>
      </c>
      <c r="T34" s="1">
        <v>0</v>
      </c>
      <c r="U34" s="1">
        <v>1</v>
      </c>
      <c r="V34" s="1">
        <v>1</v>
      </c>
      <c r="W34" s="1">
        <v>9</v>
      </c>
      <c r="X34" s="1">
        <v>4</v>
      </c>
      <c r="Y34" s="1">
        <v>4</v>
      </c>
      <c r="Z34" s="1">
        <v>2</v>
      </c>
      <c r="AA34" s="1">
        <v>4</v>
      </c>
      <c r="AB34" s="1">
        <v>4</v>
      </c>
      <c r="AC34" s="1">
        <v>3</v>
      </c>
      <c r="AD34" s="1">
        <v>5</v>
      </c>
      <c r="AE34" s="1">
        <v>5</v>
      </c>
      <c r="AF34" s="1">
        <v>4</v>
      </c>
      <c r="AG34" s="1">
        <v>5</v>
      </c>
      <c r="AH34" s="1">
        <v>4</v>
      </c>
    </row>
    <row r="35" spans="1:34">
      <c r="A35">
        <v>34</v>
      </c>
      <c r="B35" s="1">
        <v>0</v>
      </c>
      <c r="C35" s="1">
        <v>27</v>
      </c>
      <c r="D35" s="1">
        <v>20000</v>
      </c>
      <c r="E35" s="1">
        <v>3</v>
      </c>
      <c r="F35" s="1">
        <v>2</v>
      </c>
      <c r="G35" s="1">
        <v>4</v>
      </c>
      <c r="H35" s="1">
        <v>1</v>
      </c>
      <c r="I35" s="1">
        <v>1</v>
      </c>
      <c r="J35" s="1">
        <v>14</v>
      </c>
      <c r="K35" s="1">
        <v>2</v>
      </c>
      <c r="L35" s="1">
        <v>1</v>
      </c>
      <c r="M35" s="1">
        <v>0</v>
      </c>
      <c r="N35" s="1">
        <v>0</v>
      </c>
      <c r="O35" s="1">
        <v>0</v>
      </c>
      <c r="P35" s="1">
        <v>0</v>
      </c>
      <c r="Q35" s="1">
        <v>1</v>
      </c>
      <c r="R35" s="1">
        <v>0</v>
      </c>
      <c r="S35" s="1">
        <v>1</v>
      </c>
      <c r="T35" s="1">
        <v>0</v>
      </c>
      <c r="U35" s="1">
        <v>4</v>
      </c>
      <c r="V35" s="1">
        <v>2</v>
      </c>
      <c r="W35" s="1">
        <v>4</v>
      </c>
      <c r="X35" s="1">
        <v>3</v>
      </c>
      <c r="Y35" s="1">
        <v>5</v>
      </c>
      <c r="Z35" s="1">
        <v>3</v>
      </c>
      <c r="AA35" s="1">
        <v>5</v>
      </c>
      <c r="AB35" s="1">
        <v>5</v>
      </c>
      <c r="AC35" s="1">
        <v>4</v>
      </c>
      <c r="AD35" s="1">
        <v>3</v>
      </c>
      <c r="AE35" s="1">
        <v>3</v>
      </c>
      <c r="AF35" s="1">
        <v>4</v>
      </c>
      <c r="AG35" s="1">
        <v>4</v>
      </c>
      <c r="AH35" s="1">
        <v>5</v>
      </c>
    </row>
    <row r="36" spans="1:34">
      <c r="A36">
        <v>35</v>
      </c>
      <c r="B36" s="1">
        <v>0</v>
      </c>
      <c r="C36" s="1">
        <v>30</v>
      </c>
      <c r="D36" s="1">
        <v>30000</v>
      </c>
      <c r="E36" s="1">
        <v>4</v>
      </c>
      <c r="F36" s="1">
        <v>3</v>
      </c>
      <c r="G36" s="1">
        <v>2</v>
      </c>
      <c r="H36" s="1">
        <v>1</v>
      </c>
      <c r="I36" s="1">
        <v>2</v>
      </c>
      <c r="J36" s="1">
        <v>15</v>
      </c>
      <c r="K36" s="1">
        <v>1</v>
      </c>
      <c r="L36" s="1">
        <v>1</v>
      </c>
      <c r="M36" s="1">
        <v>1</v>
      </c>
      <c r="N36" s="1">
        <v>1</v>
      </c>
      <c r="O36" s="1">
        <v>0</v>
      </c>
      <c r="P36" s="1">
        <v>1</v>
      </c>
      <c r="Q36" s="1">
        <v>0</v>
      </c>
      <c r="R36" s="1">
        <v>0</v>
      </c>
      <c r="S36" s="1">
        <v>0</v>
      </c>
      <c r="T36" s="1">
        <v>1</v>
      </c>
      <c r="U36" s="1">
        <v>3</v>
      </c>
      <c r="V36" s="1">
        <v>2</v>
      </c>
      <c r="W36" s="1">
        <v>6</v>
      </c>
      <c r="X36" s="1">
        <v>1</v>
      </c>
      <c r="Y36" s="1">
        <v>2</v>
      </c>
      <c r="Z36" s="1">
        <v>4</v>
      </c>
      <c r="AA36" s="1">
        <v>2</v>
      </c>
      <c r="AB36" s="1">
        <v>5</v>
      </c>
      <c r="AC36" s="1">
        <v>5</v>
      </c>
      <c r="AD36" s="1">
        <v>2</v>
      </c>
      <c r="AE36" s="1">
        <v>5</v>
      </c>
      <c r="AF36" s="1">
        <v>3</v>
      </c>
      <c r="AG36" s="1">
        <v>3</v>
      </c>
      <c r="AH36" s="1">
        <v>3</v>
      </c>
    </row>
    <row r="37" spans="1:34">
      <c r="A37">
        <v>36</v>
      </c>
      <c r="B37" s="1">
        <v>0</v>
      </c>
      <c r="C37" s="1">
        <v>39</v>
      </c>
      <c r="D37" s="1">
        <v>40000</v>
      </c>
      <c r="E37" s="1">
        <v>4</v>
      </c>
      <c r="F37" s="1">
        <v>2</v>
      </c>
      <c r="G37" s="1">
        <v>4</v>
      </c>
      <c r="H37" s="1">
        <v>2</v>
      </c>
      <c r="I37" s="1">
        <v>1</v>
      </c>
      <c r="J37" s="1">
        <v>12</v>
      </c>
      <c r="K37" s="1">
        <v>2</v>
      </c>
      <c r="L37" s="1">
        <v>0</v>
      </c>
      <c r="M37" s="1">
        <v>0</v>
      </c>
      <c r="N37" s="1">
        <v>0</v>
      </c>
      <c r="O37" s="1">
        <v>1</v>
      </c>
      <c r="P37" s="1">
        <v>1</v>
      </c>
      <c r="Q37" s="1">
        <v>0</v>
      </c>
      <c r="R37" s="1">
        <v>1</v>
      </c>
      <c r="S37" s="1">
        <v>0</v>
      </c>
      <c r="T37" s="1">
        <v>1</v>
      </c>
      <c r="U37" s="1">
        <v>2</v>
      </c>
      <c r="V37" s="1">
        <v>1</v>
      </c>
      <c r="W37" s="1">
        <v>8</v>
      </c>
      <c r="X37" s="1">
        <v>1</v>
      </c>
      <c r="Y37" s="1">
        <v>3</v>
      </c>
      <c r="Z37" s="1">
        <v>2</v>
      </c>
      <c r="AA37" s="1">
        <v>3</v>
      </c>
      <c r="AB37" s="1">
        <v>5</v>
      </c>
      <c r="AC37" s="1">
        <v>4</v>
      </c>
      <c r="AD37" s="1">
        <v>4</v>
      </c>
      <c r="AE37" s="1">
        <v>1</v>
      </c>
      <c r="AF37" s="1">
        <v>4</v>
      </c>
      <c r="AG37" s="1">
        <v>4</v>
      </c>
      <c r="AH37" s="1">
        <v>4</v>
      </c>
    </row>
    <row r="38" spans="1:34">
      <c r="A38">
        <v>37</v>
      </c>
      <c r="B38" s="1">
        <v>1</v>
      </c>
      <c r="C38" s="1">
        <v>40</v>
      </c>
      <c r="D38" s="1">
        <v>50000</v>
      </c>
      <c r="E38" s="1">
        <v>1</v>
      </c>
      <c r="F38" s="1">
        <v>3</v>
      </c>
      <c r="G38" s="1">
        <v>5</v>
      </c>
      <c r="H38" s="1">
        <v>2</v>
      </c>
      <c r="I38" s="1">
        <v>2</v>
      </c>
      <c r="J38" s="1">
        <v>4</v>
      </c>
      <c r="K38" s="1">
        <v>1</v>
      </c>
      <c r="L38" s="1">
        <v>1</v>
      </c>
      <c r="M38" s="1">
        <v>1</v>
      </c>
      <c r="N38" s="1">
        <v>0</v>
      </c>
      <c r="O38" s="1">
        <v>0</v>
      </c>
      <c r="P38" s="1">
        <v>0</v>
      </c>
      <c r="Q38" s="1">
        <v>1</v>
      </c>
      <c r="R38" s="1">
        <v>0</v>
      </c>
      <c r="S38" s="1">
        <v>1</v>
      </c>
      <c r="T38" s="1">
        <v>0</v>
      </c>
      <c r="U38" s="1">
        <v>1</v>
      </c>
      <c r="V38" s="1">
        <v>1</v>
      </c>
      <c r="W38" s="1">
        <v>9</v>
      </c>
      <c r="X38" s="1">
        <v>3</v>
      </c>
      <c r="Y38" s="1">
        <v>5</v>
      </c>
      <c r="Z38" s="1">
        <v>1</v>
      </c>
      <c r="AA38" s="1">
        <v>5</v>
      </c>
      <c r="AB38" s="1">
        <v>5</v>
      </c>
      <c r="AC38" s="1">
        <v>3</v>
      </c>
      <c r="AD38" s="1">
        <v>3</v>
      </c>
      <c r="AE38" s="1">
        <v>5</v>
      </c>
      <c r="AF38" s="1">
        <v>5</v>
      </c>
      <c r="AG38" s="1">
        <v>5</v>
      </c>
      <c r="AH38" s="1">
        <v>5</v>
      </c>
    </row>
    <row r="39" spans="1:34">
      <c r="A39">
        <v>38</v>
      </c>
      <c r="B39" s="1">
        <v>1</v>
      </c>
      <c r="C39" s="1">
        <v>35</v>
      </c>
      <c r="D39" s="1">
        <v>35000</v>
      </c>
      <c r="E39" s="1">
        <v>5</v>
      </c>
      <c r="F39" s="1">
        <v>2</v>
      </c>
      <c r="G39" s="1">
        <v>3</v>
      </c>
      <c r="H39" s="1">
        <v>1</v>
      </c>
      <c r="I39" s="1">
        <v>1</v>
      </c>
      <c r="J39" s="1">
        <v>3</v>
      </c>
      <c r="K39" s="1">
        <v>4</v>
      </c>
      <c r="L39" s="1">
        <v>0</v>
      </c>
      <c r="M39" s="1">
        <v>1</v>
      </c>
      <c r="N39" s="1">
        <v>1</v>
      </c>
      <c r="O39" s="1">
        <v>0</v>
      </c>
      <c r="P39" s="1">
        <v>0</v>
      </c>
      <c r="Q39" s="1">
        <v>0</v>
      </c>
      <c r="R39" s="1">
        <v>0</v>
      </c>
      <c r="S39" s="1">
        <v>1</v>
      </c>
      <c r="T39" s="1">
        <v>0</v>
      </c>
      <c r="U39" s="1">
        <v>4</v>
      </c>
      <c r="V39" s="1">
        <v>2</v>
      </c>
      <c r="W39" s="1">
        <v>10</v>
      </c>
      <c r="X39" s="1">
        <v>4</v>
      </c>
      <c r="Y39" s="1">
        <v>4</v>
      </c>
      <c r="Z39" s="1">
        <v>3</v>
      </c>
      <c r="AA39" s="1">
        <v>4</v>
      </c>
      <c r="AB39" s="1">
        <v>3</v>
      </c>
      <c r="AC39" s="1">
        <v>2</v>
      </c>
      <c r="AD39" s="1">
        <v>4</v>
      </c>
      <c r="AE39" s="1">
        <v>5</v>
      </c>
      <c r="AF39" s="1">
        <v>5</v>
      </c>
      <c r="AG39" s="1">
        <v>4</v>
      </c>
      <c r="AH39" s="1">
        <v>3</v>
      </c>
    </row>
    <row r="40" spans="1:34">
      <c r="A40">
        <v>39</v>
      </c>
      <c r="B40" s="1">
        <v>0</v>
      </c>
      <c r="C40" s="1">
        <v>33</v>
      </c>
      <c r="D40" s="1">
        <v>37000</v>
      </c>
      <c r="E40" s="1">
        <v>2</v>
      </c>
      <c r="F40" s="1">
        <v>3</v>
      </c>
      <c r="G40" s="1">
        <v>4</v>
      </c>
      <c r="H40" s="1">
        <v>2</v>
      </c>
      <c r="I40" s="1">
        <v>2</v>
      </c>
      <c r="J40" s="1">
        <v>5</v>
      </c>
      <c r="K40" s="1">
        <v>3</v>
      </c>
      <c r="L40" s="1">
        <v>0</v>
      </c>
      <c r="M40" s="1">
        <v>0</v>
      </c>
      <c r="N40" s="1">
        <v>1</v>
      </c>
      <c r="O40" s="1">
        <v>1</v>
      </c>
      <c r="P40" s="1">
        <v>1</v>
      </c>
      <c r="Q40" s="1">
        <v>1</v>
      </c>
      <c r="R40" s="1">
        <v>1</v>
      </c>
      <c r="S40" s="1">
        <v>0</v>
      </c>
      <c r="T40" s="1">
        <v>1</v>
      </c>
      <c r="U40" s="1">
        <v>1</v>
      </c>
      <c r="V40" s="1">
        <v>2</v>
      </c>
      <c r="W40" s="1">
        <v>10</v>
      </c>
      <c r="X40" s="1">
        <v>5</v>
      </c>
      <c r="Y40" s="1">
        <v>3</v>
      </c>
      <c r="Z40" s="1">
        <v>4</v>
      </c>
      <c r="AA40" s="1">
        <v>3</v>
      </c>
      <c r="AB40" s="1">
        <v>3</v>
      </c>
      <c r="AC40" s="1">
        <v>1</v>
      </c>
      <c r="AD40" s="1">
        <v>3</v>
      </c>
      <c r="AE40" s="1">
        <v>1</v>
      </c>
      <c r="AF40" s="1">
        <v>4</v>
      </c>
      <c r="AG40" s="1">
        <v>2</v>
      </c>
      <c r="AH40" s="1">
        <v>2</v>
      </c>
    </row>
    <row r="41" spans="1:34">
      <c r="A41">
        <v>40</v>
      </c>
      <c r="B41" s="1">
        <v>1</v>
      </c>
      <c r="C41" s="1">
        <v>34</v>
      </c>
      <c r="D41" s="1">
        <v>39000</v>
      </c>
      <c r="E41" s="1">
        <v>2</v>
      </c>
      <c r="F41" s="1">
        <v>1</v>
      </c>
      <c r="G41" s="1">
        <v>4</v>
      </c>
      <c r="H41" s="1">
        <v>1</v>
      </c>
      <c r="I41" s="1">
        <v>1</v>
      </c>
      <c r="J41" s="1">
        <v>7</v>
      </c>
      <c r="K41" s="1">
        <v>1</v>
      </c>
      <c r="L41" s="1">
        <v>1</v>
      </c>
      <c r="M41" s="1">
        <v>1</v>
      </c>
      <c r="N41" s="1">
        <v>0</v>
      </c>
      <c r="O41" s="1">
        <v>1</v>
      </c>
      <c r="P41" s="1">
        <v>1</v>
      </c>
      <c r="Q41" s="1">
        <v>0</v>
      </c>
      <c r="R41" s="1">
        <v>1</v>
      </c>
      <c r="S41" s="1">
        <v>0</v>
      </c>
      <c r="T41" s="1">
        <v>0</v>
      </c>
      <c r="U41" s="1">
        <v>4</v>
      </c>
      <c r="V41" s="1">
        <v>1</v>
      </c>
      <c r="W41" s="1">
        <v>9</v>
      </c>
      <c r="X41" s="1">
        <v>2</v>
      </c>
      <c r="Y41" s="1">
        <v>2</v>
      </c>
      <c r="Z41" s="1">
        <v>2</v>
      </c>
      <c r="AA41" s="1">
        <v>5</v>
      </c>
      <c r="AB41" s="1">
        <v>4</v>
      </c>
      <c r="AC41" s="1">
        <v>1</v>
      </c>
      <c r="AD41" s="1">
        <v>2</v>
      </c>
      <c r="AE41" s="1">
        <v>5</v>
      </c>
      <c r="AF41" s="1">
        <v>3</v>
      </c>
      <c r="AG41" s="1">
        <v>3</v>
      </c>
      <c r="AH41" s="1">
        <v>4</v>
      </c>
    </row>
    <row r="42" spans="1:34">
      <c r="A42">
        <v>41</v>
      </c>
      <c r="B42" s="1">
        <v>0</v>
      </c>
      <c r="C42" s="1">
        <v>32</v>
      </c>
      <c r="D42" s="1">
        <v>40000</v>
      </c>
      <c r="E42" s="1">
        <v>5</v>
      </c>
      <c r="F42" s="1">
        <v>3</v>
      </c>
      <c r="G42" s="1">
        <v>5</v>
      </c>
      <c r="H42" s="1">
        <v>2</v>
      </c>
      <c r="I42" s="1">
        <v>1</v>
      </c>
      <c r="J42" s="1">
        <v>9</v>
      </c>
      <c r="K42" s="1">
        <v>2</v>
      </c>
      <c r="L42" s="1">
        <v>0</v>
      </c>
      <c r="M42" s="1">
        <v>1</v>
      </c>
      <c r="N42" s="1">
        <v>1</v>
      </c>
      <c r="O42" s="1">
        <v>1</v>
      </c>
      <c r="P42" s="1">
        <v>0</v>
      </c>
      <c r="Q42" s="1">
        <v>0</v>
      </c>
      <c r="R42" s="1">
        <v>0</v>
      </c>
      <c r="S42" s="1">
        <v>1</v>
      </c>
      <c r="T42" s="1">
        <v>1</v>
      </c>
      <c r="U42" s="1">
        <v>4</v>
      </c>
      <c r="V42" s="1">
        <v>1</v>
      </c>
      <c r="W42" s="1">
        <v>5</v>
      </c>
      <c r="X42" s="1">
        <v>4</v>
      </c>
      <c r="Y42" s="1">
        <v>1</v>
      </c>
      <c r="Z42" s="1">
        <v>1</v>
      </c>
      <c r="AA42" s="1">
        <v>1</v>
      </c>
      <c r="AB42" s="1">
        <v>3</v>
      </c>
      <c r="AC42" s="1">
        <v>4</v>
      </c>
      <c r="AD42" s="1">
        <v>4</v>
      </c>
      <c r="AE42" s="1">
        <v>2</v>
      </c>
      <c r="AF42" s="1">
        <v>3</v>
      </c>
      <c r="AG42" s="1">
        <v>4</v>
      </c>
      <c r="AH42" s="1">
        <v>5</v>
      </c>
    </row>
    <row r="43" spans="1:34">
      <c r="A43">
        <v>42</v>
      </c>
      <c r="B43" s="1">
        <v>1</v>
      </c>
      <c r="C43" s="1">
        <v>35</v>
      </c>
      <c r="D43" s="1">
        <v>33000</v>
      </c>
      <c r="E43" s="1">
        <v>3</v>
      </c>
      <c r="F43" s="1">
        <v>1</v>
      </c>
      <c r="G43" s="1">
        <v>3</v>
      </c>
      <c r="H43" s="1">
        <v>2</v>
      </c>
      <c r="I43" s="1">
        <v>1</v>
      </c>
      <c r="J43" s="1">
        <v>8</v>
      </c>
      <c r="K43" s="1">
        <v>3</v>
      </c>
      <c r="L43" s="1">
        <v>1</v>
      </c>
      <c r="M43" s="1">
        <v>0</v>
      </c>
      <c r="N43" s="1">
        <v>0</v>
      </c>
      <c r="O43" s="1">
        <v>0</v>
      </c>
      <c r="P43" s="1">
        <v>1</v>
      </c>
      <c r="Q43" s="1">
        <v>0</v>
      </c>
      <c r="R43" s="1">
        <v>1</v>
      </c>
      <c r="S43" s="1">
        <v>1</v>
      </c>
      <c r="T43" s="1">
        <v>0</v>
      </c>
      <c r="U43" s="1">
        <v>3</v>
      </c>
      <c r="V43" s="1">
        <v>2</v>
      </c>
      <c r="W43" s="1">
        <v>4</v>
      </c>
      <c r="X43" s="1">
        <v>5</v>
      </c>
      <c r="Y43" s="1">
        <v>1</v>
      </c>
      <c r="Z43" s="1">
        <v>4</v>
      </c>
      <c r="AA43" s="1">
        <v>1</v>
      </c>
      <c r="AB43" s="1">
        <v>4</v>
      </c>
      <c r="AC43" s="1">
        <v>5</v>
      </c>
      <c r="AD43" s="1">
        <v>3</v>
      </c>
      <c r="AE43" s="1">
        <v>2</v>
      </c>
      <c r="AF43" s="1">
        <v>4</v>
      </c>
      <c r="AG43" s="1">
        <v>5</v>
      </c>
      <c r="AH43" s="1">
        <v>4</v>
      </c>
    </row>
    <row r="44" spans="1:34">
      <c r="A44">
        <v>43</v>
      </c>
      <c r="B44" s="1">
        <v>1</v>
      </c>
      <c r="C44" s="1">
        <v>36</v>
      </c>
      <c r="D44" s="1">
        <v>34000</v>
      </c>
      <c r="E44" s="1">
        <v>4</v>
      </c>
      <c r="F44" s="1">
        <v>3</v>
      </c>
      <c r="G44" s="1">
        <v>6</v>
      </c>
      <c r="H44" s="1">
        <v>1</v>
      </c>
      <c r="I44" s="1">
        <v>2</v>
      </c>
      <c r="J44" s="1">
        <v>10</v>
      </c>
      <c r="K44" s="1">
        <v>4</v>
      </c>
      <c r="L44" s="1">
        <v>1</v>
      </c>
      <c r="M44" s="1">
        <v>0</v>
      </c>
      <c r="N44" s="1">
        <v>0</v>
      </c>
      <c r="O44" s="1">
        <v>1</v>
      </c>
      <c r="P44" s="1">
        <v>0</v>
      </c>
      <c r="Q44" s="1">
        <v>1</v>
      </c>
      <c r="R44" s="1">
        <v>0</v>
      </c>
      <c r="S44" s="1">
        <v>0</v>
      </c>
      <c r="T44" s="1">
        <v>1</v>
      </c>
      <c r="U44" s="1">
        <v>3</v>
      </c>
      <c r="V44" s="1">
        <v>1</v>
      </c>
      <c r="W44" s="1">
        <v>4</v>
      </c>
      <c r="X44" s="1">
        <v>5</v>
      </c>
      <c r="Y44" s="1">
        <v>1</v>
      </c>
      <c r="Z44" s="1">
        <v>3</v>
      </c>
      <c r="AA44" s="1">
        <v>5</v>
      </c>
      <c r="AB44" s="1">
        <v>2</v>
      </c>
      <c r="AC44" s="1">
        <v>3</v>
      </c>
      <c r="AD44" s="1">
        <v>4</v>
      </c>
      <c r="AE44" s="1">
        <v>3</v>
      </c>
      <c r="AF44" s="1">
        <v>5</v>
      </c>
      <c r="AG44" s="1">
        <v>5</v>
      </c>
      <c r="AH44" s="1">
        <v>3</v>
      </c>
    </row>
    <row r="45" spans="1:34">
      <c r="A45">
        <v>44</v>
      </c>
      <c r="B45" s="1">
        <v>1</v>
      </c>
      <c r="C45" s="1">
        <v>37</v>
      </c>
      <c r="D45" s="1">
        <v>37000</v>
      </c>
      <c r="E45" s="1">
        <v>4</v>
      </c>
      <c r="F45" s="1">
        <v>2</v>
      </c>
      <c r="G45" s="1">
        <v>4</v>
      </c>
      <c r="H45" s="1">
        <v>2</v>
      </c>
      <c r="I45" s="1">
        <v>2</v>
      </c>
      <c r="J45" s="1">
        <v>11</v>
      </c>
      <c r="K45" s="1">
        <v>2</v>
      </c>
      <c r="L45" s="1">
        <v>0</v>
      </c>
      <c r="M45" s="1">
        <v>0</v>
      </c>
      <c r="N45" s="1">
        <v>1</v>
      </c>
      <c r="O45" s="1">
        <v>1</v>
      </c>
      <c r="P45" s="1">
        <v>1</v>
      </c>
      <c r="Q45" s="1">
        <v>1</v>
      </c>
      <c r="R45" s="1">
        <v>0</v>
      </c>
      <c r="S45" s="1">
        <v>1</v>
      </c>
      <c r="T45" s="1">
        <v>1</v>
      </c>
      <c r="U45" s="1">
        <v>2</v>
      </c>
      <c r="V45" s="1">
        <v>2</v>
      </c>
      <c r="W45" s="1">
        <v>7</v>
      </c>
      <c r="X45" s="1">
        <v>2</v>
      </c>
      <c r="Y45" s="1">
        <v>1</v>
      </c>
      <c r="Z45" s="1">
        <v>1</v>
      </c>
      <c r="AA45" s="1">
        <v>4</v>
      </c>
      <c r="AB45" s="1">
        <v>5</v>
      </c>
      <c r="AC45" s="1">
        <v>4</v>
      </c>
      <c r="AD45" s="1">
        <v>5</v>
      </c>
      <c r="AE45" s="1">
        <v>3</v>
      </c>
      <c r="AF45" s="1">
        <v>4</v>
      </c>
      <c r="AG45" s="1">
        <v>4</v>
      </c>
      <c r="AH45" s="1">
        <v>4</v>
      </c>
    </row>
    <row r="46" spans="1:34">
      <c r="A46">
        <v>45</v>
      </c>
      <c r="B46" s="1">
        <v>0</v>
      </c>
      <c r="C46" s="1">
        <v>40</v>
      </c>
      <c r="D46" s="1">
        <v>38000</v>
      </c>
      <c r="E46" s="1">
        <v>5</v>
      </c>
      <c r="F46" s="1">
        <v>2</v>
      </c>
      <c r="G46" s="1">
        <v>5</v>
      </c>
      <c r="H46" s="1">
        <v>1</v>
      </c>
      <c r="I46" s="1">
        <v>1</v>
      </c>
      <c r="J46" s="1">
        <v>13</v>
      </c>
      <c r="K46" s="1">
        <v>3</v>
      </c>
      <c r="L46" s="1">
        <v>1</v>
      </c>
      <c r="M46" s="1">
        <v>1</v>
      </c>
      <c r="N46" s="1">
        <v>0</v>
      </c>
      <c r="O46" s="1">
        <v>1</v>
      </c>
      <c r="P46" s="1">
        <v>0</v>
      </c>
      <c r="Q46" s="1">
        <v>0</v>
      </c>
      <c r="R46" s="1">
        <v>1</v>
      </c>
      <c r="S46" s="1">
        <v>1</v>
      </c>
      <c r="T46" s="1">
        <v>0</v>
      </c>
      <c r="U46" s="1">
        <v>1</v>
      </c>
      <c r="V46" s="1">
        <v>1</v>
      </c>
      <c r="W46" s="1">
        <v>7</v>
      </c>
      <c r="X46" s="1">
        <v>1</v>
      </c>
      <c r="Y46" s="1">
        <v>3</v>
      </c>
      <c r="Z46" s="1">
        <v>5</v>
      </c>
      <c r="AA46" s="1">
        <v>3</v>
      </c>
      <c r="AB46" s="1">
        <v>4</v>
      </c>
      <c r="AC46" s="1">
        <v>5</v>
      </c>
      <c r="AD46" s="1">
        <v>3</v>
      </c>
      <c r="AE46" s="1">
        <v>5</v>
      </c>
      <c r="AF46" s="1">
        <v>3</v>
      </c>
      <c r="AG46" s="1">
        <v>4</v>
      </c>
      <c r="AH46" s="1">
        <v>5</v>
      </c>
    </row>
    <row r="47" spans="1:34">
      <c r="A47">
        <v>46</v>
      </c>
      <c r="B47" s="1">
        <v>0</v>
      </c>
      <c r="C47" s="1">
        <v>29</v>
      </c>
      <c r="D47" s="1">
        <v>30000</v>
      </c>
      <c r="E47" s="1">
        <v>3</v>
      </c>
      <c r="F47" s="1">
        <v>3</v>
      </c>
      <c r="G47" s="1">
        <v>3</v>
      </c>
      <c r="H47" s="1">
        <v>2</v>
      </c>
      <c r="I47" s="1">
        <v>2</v>
      </c>
      <c r="J47" s="1">
        <v>15</v>
      </c>
      <c r="K47" s="1">
        <v>1</v>
      </c>
      <c r="L47" s="1">
        <v>0</v>
      </c>
      <c r="M47" s="1">
        <v>1</v>
      </c>
      <c r="N47" s="1">
        <v>1</v>
      </c>
      <c r="O47" s="1">
        <v>0</v>
      </c>
      <c r="P47" s="1">
        <v>0</v>
      </c>
      <c r="Q47" s="1">
        <v>0</v>
      </c>
      <c r="R47" s="1">
        <v>1</v>
      </c>
      <c r="S47" s="1">
        <v>0</v>
      </c>
      <c r="T47" s="1">
        <v>1</v>
      </c>
      <c r="U47" s="1">
        <v>1</v>
      </c>
      <c r="V47" s="1">
        <v>2</v>
      </c>
      <c r="W47" s="1">
        <v>3</v>
      </c>
      <c r="X47" s="1">
        <v>3</v>
      </c>
      <c r="Y47" s="1">
        <v>4</v>
      </c>
      <c r="Z47" s="1">
        <v>1</v>
      </c>
      <c r="AA47" s="1">
        <v>4</v>
      </c>
      <c r="AB47" s="1">
        <v>2</v>
      </c>
      <c r="AC47" s="1">
        <v>4</v>
      </c>
      <c r="AD47" s="1">
        <v>5</v>
      </c>
      <c r="AE47" s="1">
        <v>4</v>
      </c>
      <c r="AF47" s="1">
        <v>4</v>
      </c>
      <c r="AG47" s="1">
        <v>3</v>
      </c>
      <c r="AH47" s="1">
        <v>4</v>
      </c>
    </row>
    <row r="48" spans="1:34">
      <c r="A48">
        <v>47</v>
      </c>
      <c r="B48" s="1">
        <v>1</v>
      </c>
      <c r="C48" s="1">
        <v>28</v>
      </c>
      <c r="D48" s="1">
        <v>29000</v>
      </c>
      <c r="E48" s="1">
        <v>2</v>
      </c>
      <c r="F48" s="1">
        <v>3</v>
      </c>
      <c r="G48" s="1">
        <v>4</v>
      </c>
      <c r="H48" s="1">
        <v>2</v>
      </c>
      <c r="I48" s="1">
        <v>1</v>
      </c>
      <c r="J48" s="1">
        <v>16</v>
      </c>
      <c r="K48" s="1">
        <v>1</v>
      </c>
      <c r="L48" s="1">
        <v>1</v>
      </c>
      <c r="M48" s="1">
        <v>0</v>
      </c>
      <c r="N48" s="1">
        <v>1</v>
      </c>
      <c r="O48" s="1">
        <v>0</v>
      </c>
      <c r="P48" s="1">
        <v>1</v>
      </c>
      <c r="Q48" s="1">
        <v>1</v>
      </c>
      <c r="R48" s="1">
        <v>0</v>
      </c>
      <c r="S48" s="1">
        <v>1</v>
      </c>
      <c r="T48" s="1">
        <v>0</v>
      </c>
      <c r="U48" s="1">
        <v>3</v>
      </c>
      <c r="V48" s="1">
        <v>1</v>
      </c>
      <c r="W48" s="1">
        <v>5</v>
      </c>
      <c r="X48" s="1">
        <v>4</v>
      </c>
      <c r="Y48" s="1">
        <v>5</v>
      </c>
      <c r="Z48" s="1">
        <v>1</v>
      </c>
      <c r="AA48" s="1">
        <v>5</v>
      </c>
      <c r="AB48" s="1">
        <v>3</v>
      </c>
      <c r="AC48" s="1">
        <v>4</v>
      </c>
      <c r="AD48" s="1">
        <v>4</v>
      </c>
      <c r="AE48" s="1">
        <v>3</v>
      </c>
      <c r="AF48" s="1">
        <v>5</v>
      </c>
      <c r="AG48" s="1">
        <v>5</v>
      </c>
      <c r="AH48" s="1">
        <v>3</v>
      </c>
    </row>
    <row r="49" spans="1:34">
      <c r="A49">
        <v>48</v>
      </c>
      <c r="B49" s="1">
        <v>1</v>
      </c>
      <c r="C49" s="1">
        <v>34</v>
      </c>
      <c r="D49" s="1">
        <v>50000</v>
      </c>
      <c r="E49" s="1">
        <v>1</v>
      </c>
      <c r="F49" s="1">
        <v>2</v>
      </c>
      <c r="G49" s="1">
        <v>2</v>
      </c>
      <c r="H49" s="1">
        <v>1</v>
      </c>
      <c r="I49" s="1">
        <v>1</v>
      </c>
      <c r="J49" s="1">
        <v>12</v>
      </c>
      <c r="K49" s="1">
        <v>1</v>
      </c>
      <c r="L49" s="1">
        <v>0</v>
      </c>
      <c r="M49" s="1">
        <v>0</v>
      </c>
      <c r="N49" s="1">
        <v>0</v>
      </c>
      <c r="O49" s="1">
        <v>0</v>
      </c>
      <c r="P49" s="1">
        <v>1</v>
      </c>
      <c r="Q49" s="1">
        <v>0</v>
      </c>
      <c r="R49" s="1">
        <v>1</v>
      </c>
      <c r="S49" s="1">
        <v>0</v>
      </c>
      <c r="T49" s="1">
        <v>0</v>
      </c>
      <c r="U49" s="1">
        <v>2</v>
      </c>
      <c r="V49" s="1">
        <v>2</v>
      </c>
      <c r="W49" s="1">
        <v>4</v>
      </c>
      <c r="X49" s="1">
        <v>1</v>
      </c>
      <c r="Y49" s="1">
        <v>3</v>
      </c>
      <c r="Z49" s="1">
        <v>5</v>
      </c>
      <c r="AA49" s="1">
        <v>4</v>
      </c>
      <c r="AB49" s="1">
        <v>5</v>
      </c>
      <c r="AC49" s="1">
        <v>3</v>
      </c>
      <c r="AD49" s="1">
        <v>4</v>
      </c>
      <c r="AE49" s="1">
        <v>4</v>
      </c>
      <c r="AF49" s="1">
        <v>4</v>
      </c>
      <c r="AG49" s="1">
        <v>4</v>
      </c>
      <c r="AH49" s="1">
        <v>4</v>
      </c>
    </row>
    <row r="50" spans="1:34">
      <c r="A50">
        <v>49</v>
      </c>
      <c r="B50" s="1">
        <v>1</v>
      </c>
      <c r="C50" s="1">
        <v>36</v>
      </c>
      <c r="D50" s="1">
        <v>43000</v>
      </c>
      <c r="E50" s="1">
        <v>1</v>
      </c>
      <c r="F50" s="1">
        <v>1</v>
      </c>
      <c r="G50" s="1">
        <v>5</v>
      </c>
      <c r="H50" s="1">
        <v>1</v>
      </c>
      <c r="I50" s="1">
        <v>2</v>
      </c>
      <c r="J50" s="1">
        <v>10</v>
      </c>
      <c r="K50" s="1">
        <v>4</v>
      </c>
      <c r="L50" s="1">
        <v>1</v>
      </c>
      <c r="M50" s="1">
        <v>1</v>
      </c>
      <c r="N50" s="1">
        <v>0</v>
      </c>
      <c r="O50" s="1">
        <v>1</v>
      </c>
      <c r="P50" s="1">
        <v>1</v>
      </c>
      <c r="Q50" s="1">
        <v>1</v>
      </c>
      <c r="R50" s="1">
        <v>0</v>
      </c>
      <c r="S50" s="1">
        <v>1</v>
      </c>
      <c r="T50" s="1">
        <v>1</v>
      </c>
      <c r="U50" s="1">
        <v>4</v>
      </c>
      <c r="V50" s="1">
        <v>1</v>
      </c>
      <c r="W50" s="1">
        <v>9</v>
      </c>
      <c r="X50" s="1">
        <v>2</v>
      </c>
      <c r="Y50" s="1">
        <v>2</v>
      </c>
      <c r="Z50" s="1">
        <v>1</v>
      </c>
      <c r="AA50" s="1">
        <v>5</v>
      </c>
      <c r="AB50" s="1">
        <v>5</v>
      </c>
      <c r="AC50" s="1">
        <v>5</v>
      </c>
      <c r="AD50" s="1">
        <v>3</v>
      </c>
      <c r="AE50" s="1">
        <v>3</v>
      </c>
      <c r="AF50" s="1">
        <v>3</v>
      </c>
      <c r="AG50" s="1">
        <v>5</v>
      </c>
      <c r="AH50" s="1">
        <v>5</v>
      </c>
    </row>
    <row r="51" spans="1:34">
      <c r="A51">
        <v>50</v>
      </c>
      <c r="B51" s="1">
        <v>1</v>
      </c>
      <c r="C51" s="1">
        <v>34</v>
      </c>
      <c r="D51" s="1">
        <v>40000</v>
      </c>
      <c r="E51" s="1">
        <v>3</v>
      </c>
      <c r="F51" s="1">
        <v>1</v>
      </c>
      <c r="G51" s="1">
        <v>5</v>
      </c>
      <c r="H51" s="1">
        <v>2</v>
      </c>
      <c r="I51" s="1">
        <v>1</v>
      </c>
      <c r="J51" s="1">
        <v>6</v>
      </c>
      <c r="K51" s="1">
        <v>4</v>
      </c>
      <c r="L51" s="1">
        <v>1</v>
      </c>
      <c r="M51" s="1">
        <v>0</v>
      </c>
      <c r="N51" s="1">
        <v>1</v>
      </c>
      <c r="O51" s="1">
        <v>1</v>
      </c>
      <c r="P51" s="1">
        <v>1</v>
      </c>
      <c r="Q51" s="1">
        <v>1</v>
      </c>
      <c r="R51" s="1">
        <v>0</v>
      </c>
      <c r="S51" s="1">
        <v>1</v>
      </c>
      <c r="T51" s="1">
        <v>1</v>
      </c>
      <c r="U51" s="1">
        <v>3</v>
      </c>
      <c r="V51" s="1">
        <v>3</v>
      </c>
      <c r="W51" s="1">
        <v>7</v>
      </c>
      <c r="X51" s="1">
        <v>2</v>
      </c>
      <c r="Y51" s="1">
        <v>3</v>
      </c>
      <c r="Z51" s="1">
        <v>1</v>
      </c>
      <c r="AA51" s="1">
        <v>4</v>
      </c>
      <c r="AB51" s="1">
        <v>5</v>
      </c>
      <c r="AC51" s="1">
        <v>1</v>
      </c>
      <c r="AD51" s="1">
        <v>5</v>
      </c>
      <c r="AE51" s="1">
        <v>4</v>
      </c>
      <c r="AF51" s="1">
        <v>3</v>
      </c>
      <c r="AG51" s="1">
        <v>4</v>
      </c>
      <c r="AH51" s="1">
        <v>5</v>
      </c>
    </row>
    <row r="52" spans="1:34">
      <c r="A52">
        <v>51</v>
      </c>
      <c r="B52" s="1">
        <v>1</v>
      </c>
      <c r="C52" s="1">
        <v>30</v>
      </c>
      <c r="D52" s="1">
        <v>12000</v>
      </c>
      <c r="E52" s="1">
        <v>4</v>
      </c>
      <c r="F52" s="1">
        <v>1</v>
      </c>
      <c r="G52" s="1">
        <v>5</v>
      </c>
      <c r="H52" s="1">
        <v>1</v>
      </c>
      <c r="I52" s="1">
        <v>1</v>
      </c>
      <c r="J52" s="1">
        <v>5</v>
      </c>
      <c r="K52" s="1">
        <v>1</v>
      </c>
      <c r="L52" s="1">
        <v>1</v>
      </c>
      <c r="M52" s="1">
        <v>1</v>
      </c>
      <c r="N52" s="1">
        <v>1</v>
      </c>
      <c r="O52" s="1">
        <v>1</v>
      </c>
      <c r="P52" s="1">
        <v>1</v>
      </c>
      <c r="Q52" s="1">
        <v>0</v>
      </c>
      <c r="R52" s="1">
        <v>0</v>
      </c>
      <c r="S52" s="1">
        <v>0</v>
      </c>
      <c r="T52" s="1">
        <v>0</v>
      </c>
      <c r="U52" s="1">
        <v>2</v>
      </c>
      <c r="V52" s="1">
        <v>1</v>
      </c>
      <c r="W52" s="1">
        <v>1</v>
      </c>
      <c r="X52" s="1">
        <v>1</v>
      </c>
      <c r="Y52" s="1">
        <v>5</v>
      </c>
      <c r="Z52" s="1">
        <v>3</v>
      </c>
      <c r="AA52" s="1">
        <v>5</v>
      </c>
      <c r="AB52" s="1">
        <v>3</v>
      </c>
      <c r="AC52" s="1">
        <v>3</v>
      </c>
      <c r="AD52" s="1">
        <v>4</v>
      </c>
      <c r="AE52" s="1">
        <v>2</v>
      </c>
      <c r="AF52" s="1">
        <v>2</v>
      </c>
      <c r="AG52" s="1">
        <v>2</v>
      </c>
      <c r="AH52" s="1">
        <v>4</v>
      </c>
    </row>
    <row r="53" spans="1:34">
      <c r="A53">
        <v>52</v>
      </c>
      <c r="B53" s="1">
        <v>1</v>
      </c>
      <c r="C53" s="1">
        <v>20</v>
      </c>
      <c r="D53" s="1">
        <v>4500</v>
      </c>
      <c r="E53" s="1">
        <v>4</v>
      </c>
      <c r="F53" s="1">
        <v>1</v>
      </c>
      <c r="G53" s="1">
        <v>2</v>
      </c>
      <c r="H53" s="1">
        <v>2</v>
      </c>
      <c r="I53" s="1">
        <v>1</v>
      </c>
      <c r="J53" s="1">
        <v>5</v>
      </c>
      <c r="K53" s="1">
        <v>1</v>
      </c>
      <c r="L53" s="1">
        <v>1</v>
      </c>
      <c r="M53" s="1">
        <v>1</v>
      </c>
      <c r="N53" s="1">
        <v>0</v>
      </c>
      <c r="O53" s="1">
        <v>1</v>
      </c>
      <c r="P53" s="1">
        <v>0</v>
      </c>
      <c r="Q53" s="1">
        <v>1</v>
      </c>
      <c r="R53" s="1">
        <v>0</v>
      </c>
      <c r="S53" s="1">
        <v>0</v>
      </c>
      <c r="T53" s="1">
        <v>0</v>
      </c>
      <c r="U53" s="1">
        <v>2</v>
      </c>
      <c r="V53" s="1">
        <v>1</v>
      </c>
      <c r="W53" s="1">
        <v>3</v>
      </c>
      <c r="X53" s="1">
        <v>4</v>
      </c>
      <c r="Y53" s="1">
        <v>3</v>
      </c>
      <c r="Z53" s="1">
        <v>5</v>
      </c>
      <c r="AA53" s="1">
        <v>5</v>
      </c>
      <c r="AB53" s="1">
        <v>5</v>
      </c>
      <c r="AC53" s="1">
        <v>4</v>
      </c>
      <c r="AD53" s="1">
        <v>3</v>
      </c>
      <c r="AE53" s="1">
        <v>3</v>
      </c>
      <c r="AF53" s="1">
        <v>4</v>
      </c>
      <c r="AG53" s="1">
        <v>5</v>
      </c>
      <c r="AH53" s="1">
        <v>4</v>
      </c>
    </row>
    <row r="54" spans="1:34">
      <c r="A54">
        <v>53</v>
      </c>
      <c r="B54" s="1">
        <v>1</v>
      </c>
      <c r="C54" s="1">
        <v>21</v>
      </c>
      <c r="D54" s="1">
        <v>20000</v>
      </c>
      <c r="E54" s="1">
        <v>4</v>
      </c>
      <c r="F54" s="1">
        <v>2</v>
      </c>
      <c r="G54" s="1">
        <v>2</v>
      </c>
      <c r="H54" s="1">
        <v>2</v>
      </c>
      <c r="I54" s="1">
        <v>2</v>
      </c>
      <c r="J54" s="1">
        <v>1</v>
      </c>
      <c r="K54" s="1">
        <v>2</v>
      </c>
      <c r="L54" s="1">
        <v>1</v>
      </c>
      <c r="M54" s="1">
        <v>0</v>
      </c>
      <c r="N54" s="1">
        <v>1</v>
      </c>
      <c r="O54" s="1">
        <v>0</v>
      </c>
      <c r="P54" s="1">
        <v>0</v>
      </c>
      <c r="Q54" s="1">
        <v>4</v>
      </c>
      <c r="R54" s="1">
        <v>3</v>
      </c>
      <c r="S54" s="1">
        <v>2</v>
      </c>
      <c r="T54" s="1">
        <v>2</v>
      </c>
      <c r="U54" s="1">
        <v>1</v>
      </c>
      <c r="V54" s="1">
        <v>3</v>
      </c>
      <c r="W54" s="1">
        <v>2</v>
      </c>
      <c r="X54" s="1">
        <v>1</v>
      </c>
      <c r="Y54" s="1">
        <v>2</v>
      </c>
      <c r="Z54" s="1">
        <v>2</v>
      </c>
      <c r="AA54" s="1">
        <v>3</v>
      </c>
      <c r="AB54" s="1">
        <v>2</v>
      </c>
      <c r="AC54" s="1">
        <v>3</v>
      </c>
      <c r="AD54" s="1">
        <v>1</v>
      </c>
      <c r="AE54" s="1">
        <v>2</v>
      </c>
      <c r="AF54" s="1">
        <v>3</v>
      </c>
      <c r="AG54" s="1">
        <v>1</v>
      </c>
      <c r="AH54" s="1">
        <v>1</v>
      </c>
    </row>
    <row r="55" spans="1:34">
      <c r="A55">
        <v>54</v>
      </c>
      <c r="B55" s="1">
        <v>0</v>
      </c>
      <c r="C55" s="1">
        <v>20</v>
      </c>
      <c r="D55" s="1">
        <v>9000</v>
      </c>
      <c r="E55" s="1">
        <v>4</v>
      </c>
      <c r="F55" s="1">
        <v>2</v>
      </c>
      <c r="G55" s="1">
        <v>2</v>
      </c>
      <c r="H55" s="1">
        <v>1</v>
      </c>
      <c r="I55" s="1">
        <v>2</v>
      </c>
      <c r="J55" s="1">
        <v>1</v>
      </c>
      <c r="K55" s="1">
        <v>2</v>
      </c>
      <c r="L55" s="1">
        <v>0</v>
      </c>
      <c r="M55" s="1">
        <v>0</v>
      </c>
      <c r="N55" s="1">
        <v>0</v>
      </c>
      <c r="O55" s="1">
        <v>1</v>
      </c>
      <c r="P55" s="1">
        <v>0</v>
      </c>
      <c r="Q55" s="1">
        <v>3</v>
      </c>
      <c r="R55" s="1">
        <v>3</v>
      </c>
      <c r="S55" s="1">
        <v>3</v>
      </c>
      <c r="T55" s="1">
        <v>2</v>
      </c>
      <c r="U55" s="1">
        <v>2</v>
      </c>
      <c r="V55" s="1">
        <v>1</v>
      </c>
      <c r="W55" s="1">
        <v>2</v>
      </c>
      <c r="X55" s="1">
        <v>1</v>
      </c>
      <c r="Y55" s="1">
        <v>2</v>
      </c>
      <c r="Z55" s="1">
        <v>2</v>
      </c>
      <c r="AA55" s="1">
        <v>3</v>
      </c>
      <c r="AB55" s="1">
        <v>3</v>
      </c>
      <c r="AC55" s="1">
        <v>3</v>
      </c>
      <c r="AD55" s="1">
        <v>1</v>
      </c>
      <c r="AE55" s="1">
        <v>2</v>
      </c>
      <c r="AF55" s="1">
        <v>3</v>
      </c>
      <c r="AG55" s="1">
        <v>1</v>
      </c>
      <c r="AH55" s="1">
        <v>1</v>
      </c>
    </row>
    <row r="56" spans="1:34">
      <c r="A56">
        <v>55</v>
      </c>
      <c r="B56" s="1">
        <v>0</v>
      </c>
      <c r="C56" s="1">
        <v>22</v>
      </c>
      <c r="D56" s="1">
        <v>15000</v>
      </c>
      <c r="E56" s="1">
        <v>4</v>
      </c>
      <c r="F56" s="1">
        <v>1</v>
      </c>
      <c r="G56" s="1">
        <v>4</v>
      </c>
      <c r="H56" s="1">
        <v>1</v>
      </c>
      <c r="I56" s="1">
        <v>1</v>
      </c>
      <c r="J56" s="1">
        <v>1</v>
      </c>
      <c r="K56" s="1">
        <v>1</v>
      </c>
      <c r="L56" s="1">
        <v>1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1</v>
      </c>
      <c r="S56" s="1">
        <v>0</v>
      </c>
      <c r="T56" s="1">
        <v>0</v>
      </c>
      <c r="U56" s="1">
        <v>1</v>
      </c>
      <c r="V56" s="1">
        <v>1</v>
      </c>
      <c r="W56" s="1">
        <v>2</v>
      </c>
      <c r="X56" s="1">
        <v>1</v>
      </c>
      <c r="Y56" s="1">
        <v>2</v>
      </c>
      <c r="Z56" s="1">
        <v>3</v>
      </c>
      <c r="AA56" s="1">
        <v>3</v>
      </c>
      <c r="AB56" s="1">
        <v>4</v>
      </c>
      <c r="AC56" s="1">
        <v>2</v>
      </c>
      <c r="AD56" s="1">
        <v>5</v>
      </c>
      <c r="AE56" s="1">
        <v>3</v>
      </c>
      <c r="AF56" s="1">
        <v>3</v>
      </c>
      <c r="AG56" s="1">
        <v>2</v>
      </c>
      <c r="AH56" s="1">
        <v>4</v>
      </c>
    </row>
    <row r="57" spans="1:34">
      <c r="A57">
        <v>56</v>
      </c>
      <c r="B57" s="1">
        <v>0</v>
      </c>
      <c r="C57" s="1">
        <v>21</v>
      </c>
      <c r="D57" s="1">
        <v>50000</v>
      </c>
      <c r="E57" s="1">
        <v>4</v>
      </c>
      <c r="F57" s="1">
        <v>1</v>
      </c>
      <c r="G57" s="1">
        <v>5</v>
      </c>
      <c r="H57" s="1">
        <v>1</v>
      </c>
      <c r="I57" s="1">
        <v>1</v>
      </c>
      <c r="J57" s="1">
        <v>5</v>
      </c>
      <c r="K57" s="1">
        <v>1</v>
      </c>
      <c r="L57" s="1">
        <v>1</v>
      </c>
      <c r="M57" s="1">
        <v>1</v>
      </c>
      <c r="N57" s="1">
        <v>1</v>
      </c>
      <c r="O57" s="1">
        <v>1</v>
      </c>
      <c r="P57" s="1">
        <v>1</v>
      </c>
      <c r="Q57" s="1">
        <v>0</v>
      </c>
      <c r="R57" s="1">
        <v>0</v>
      </c>
      <c r="S57" s="1">
        <v>0</v>
      </c>
      <c r="T57" s="1">
        <v>0</v>
      </c>
      <c r="U57" s="1">
        <v>2</v>
      </c>
      <c r="V57" s="1">
        <v>1</v>
      </c>
      <c r="W57" s="1">
        <v>1</v>
      </c>
      <c r="X57" s="1">
        <v>1</v>
      </c>
      <c r="Y57" s="1">
        <v>5</v>
      </c>
      <c r="Z57" s="1">
        <v>3</v>
      </c>
      <c r="AA57" s="1">
        <v>5</v>
      </c>
      <c r="AB57" s="1">
        <v>3</v>
      </c>
      <c r="AC57" s="1">
        <v>3</v>
      </c>
      <c r="AD57" s="1">
        <v>4</v>
      </c>
      <c r="AE57" s="1">
        <v>2</v>
      </c>
      <c r="AF57" s="1">
        <v>2</v>
      </c>
      <c r="AG57" s="1">
        <v>2</v>
      </c>
      <c r="AH57" s="1">
        <v>4</v>
      </c>
    </row>
    <row r="58" spans="1:34">
      <c r="A58">
        <v>57</v>
      </c>
      <c r="B58" s="1">
        <v>1</v>
      </c>
      <c r="C58" s="1">
        <v>21</v>
      </c>
      <c r="D58" s="1">
        <v>12000</v>
      </c>
      <c r="E58" s="1">
        <v>4</v>
      </c>
      <c r="F58" s="1">
        <v>1</v>
      </c>
      <c r="G58" s="1">
        <v>2</v>
      </c>
      <c r="H58" s="1">
        <v>2</v>
      </c>
      <c r="I58" s="1">
        <v>1</v>
      </c>
      <c r="J58" s="1">
        <v>1</v>
      </c>
      <c r="K58" s="1">
        <v>1</v>
      </c>
      <c r="L58" s="1">
        <v>0</v>
      </c>
      <c r="M58" s="1">
        <v>1</v>
      </c>
      <c r="N58" s="1">
        <v>0</v>
      </c>
      <c r="O58" s="1">
        <v>1</v>
      </c>
      <c r="P58" s="1">
        <v>0</v>
      </c>
      <c r="Q58" s="1">
        <v>0</v>
      </c>
      <c r="R58" s="1">
        <v>1</v>
      </c>
      <c r="S58" s="1">
        <v>0</v>
      </c>
      <c r="T58" s="1">
        <v>1</v>
      </c>
      <c r="U58" s="1">
        <v>4</v>
      </c>
      <c r="V58" s="1">
        <v>1</v>
      </c>
      <c r="W58" s="1">
        <v>1</v>
      </c>
      <c r="X58" s="1">
        <v>1</v>
      </c>
      <c r="Y58" s="1">
        <v>2</v>
      </c>
      <c r="Z58" s="1">
        <v>3</v>
      </c>
      <c r="AA58" s="1">
        <v>3</v>
      </c>
      <c r="AB58" s="1">
        <v>3</v>
      </c>
      <c r="AC58" s="1">
        <v>3</v>
      </c>
      <c r="AD58" s="1">
        <v>2</v>
      </c>
      <c r="AE58" s="1">
        <v>4</v>
      </c>
      <c r="AF58" s="1">
        <v>3</v>
      </c>
      <c r="AG58" s="1">
        <v>4</v>
      </c>
      <c r="AH58" s="1">
        <v>4</v>
      </c>
    </row>
    <row r="59" spans="1:34">
      <c r="A59">
        <v>58</v>
      </c>
      <c r="B59" s="1">
        <v>1</v>
      </c>
      <c r="C59" s="1">
        <v>22</v>
      </c>
      <c r="D59" s="1">
        <v>40000</v>
      </c>
      <c r="E59" s="1">
        <v>4</v>
      </c>
      <c r="F59" s="1">
        <v>1</v>
      </c>
      <c r="G59" s="1">
        <v>1</v>
      </c>
      <c r="H59" s="1">
        <v>2</v>
      </c>
      <c r="I59" s="1">
        <v>2</v>
      </c>
      <c r="J59" s="1">
        <v>2</v>
      </c>
      <c r="K59" s="1">
        <v>2</v>
      </c>
      <c r="L59" s="1">
        <v>1</v>
      </c>
      <c r="M59" s="1">
        <v>1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1</v>
      </c>
      <c r="T59" s="1">
        <v>0</v>
      </c>
      <c r="U59" s="1">
        <v>2</v>
      </c>
      <c r="V59" s="1">
        <v>1</v>
      </c>
      <c r="W59" s="1">
        <v>2</v>
      </c>
      <c r="X59" s="1">
        <v>1</v>
      </c>
      <c r="Y59" s="1">
        <v>2</v>
      </c>
      <c r="Z59" s="1">
        <v>1</v>
      </c>
      <c r="AA59" s="1">
        <v>2</v>
      </c>
      <c r="AB59" s="1">
        <v>1</v>
      </c>
      <c r="AC59" s="1">
        <v>2</v>
      </c>
      <c r="AD59" s="1">
        <v>3</v>
      </c>
      <c r="AE59" s="1">
        <v>3</v>
      </c>
      <c r="AF59" s="1">
        <v>2</v>
      </c>
      <c r="AG59" s="1">
        <v>4</v>
      </c>
      <c r="AH59" s="1">
        <v>3</v>
      </c>
    </row>
    <row r="60" spans="1:34">
      <c r="A60">
        <v>59</v>
      </c>
      <c r="B60" s="1">
        <v>1</v>
      </c>
      <c r="C60" s="1">
        <v>20</v>
      </c>
      <c r="D60" s="1">
        <v>60000</v>
      </c>
      <c r="E60" s="1">
        <v>4</v>
      </c>
      <c r="F60" s="1">
        <v>1</v>
      </c>
      <c r="G60" s="1">
        <v>3</v>
      </c>
      <c r="H60" s="1">
        <v>2</v>
      </c>
      <c r="I60" s="1">
        <v>2</v>
      </c>
      <c r="J60" s="1">
        <v>2</v>
      </c>
      <c r="K60" s="1">
        <v>2</v>
      </c>
      <c r="L60" s="1">
        <v>1</v>
      </c>
      <c r="M60" s="1">
        <v>1</v>
      </c>
      <c r="N60" s="1">
        <v>0</v>
      </c>
      <c r="O60" s="1">
        <v>0</v>
      </c>
      <c r="P60" s="1">
        <v>1</v>
      </c>
      <c r="Q60" s="1">
        <v>1</v>
      </c>
      <c r="R60" s="1">
        <v>0</v>
      </c>
      <c r="S60" s="1">
        <v>1</v>
      </c>
      <c r="T60" s="1">
        <v>0</v>
      </c>
      <c r="U60" s="1">
        <v>2</v>
      </c>
      <c r="V60" s="1">
        <v>2</v>
      </c>
      <c r="W60" s="1">
        <v>2</v>
      </c>
      <c r="X60" s="1">
        <v>1</v>
      </c>
      <c r="Y60" s="1">
        <v>4</v>
      </c>
      <c r="Z60" s="1">
        <v>3</v>
      </c>
      <c r="AA60" s="1">
        <v>2</v>
      </c>
      <c r="AB60" s="1">
        <v>2</v>
      </c>
      <c r="AC60" s="1">
        <v>2</v>
      </c>
      <c r="AD60" s="1">
        <v>4</v>
      </c>
      <c r="AE60" s="1">
        <v>3</v>
      </c>
      <c r="AF60" s="1">
        <v>3</v>
      </c>
      <c r="AG60" s="1">
        <v>4</v>
      </c>
      <c r="AH60" s="1">
        <v>3</v>
      </c>
    </row>
    <row r="61" spans="1:34">
      <c r="A61">
        <v>60</v>
      </c>
      <c r="B61" s="1">
        <v>1</v>
      </c>
      <c r="C61" s="1">
        <v>22</v>
      </c>
      <c r="D61" s="1">
        <v>45000</v>
      </c>
      <c r="E61" s="1">
        <v>4</v>
      </c>
      <c r="F61" s="1">
        <v>1</v>
      </c>
      <c r="G61" s="1">
        <v>2</v>
      </c>
      <c r="H61" s="1">
        <v>2</v>
      </c>
      <c r="I61" s="1">
        <v>2</v>
      </c>
      <c r="J61" s="1">
        <v>2</v>
      </c>
      <c r="K61" s="1">
        <v>2</v>
      </c>
      <c r="L61" s="1">
        <v>1</v>
      </c>
      <c r="M61" s="1">
        <v>0</v>
      </c>
      <c r="N61" s="1">
        <v>0</v>
      </c>
      <c r="O61" s="1">
        <v>1</v>
      </c>
      <c r="P61" s="1">
        <v>0</v>
      </c>
      <c r="Q61" s="1">
        <v>1</v>
      </c>
      <c r="R61" s="1">
        <v>0</v>
      </c>
      <c r="S61" s="1">
        <v>0</v>
      </c>
      <c r="T61" s="1">
        <v>0</v>
      </c>
      <c r="U61" s="1">
        <v>2</v>
      </c>
      <c r="V61" s="1">
        <v>1</v>
      </c>
      <c r="W61" s="1">
        <v>1</v>
      </c>
      <c r="X61" s="1">
        <v>1</v>
      </c>
      <c r="Y61" s="1">
        <v>3</v>
      </c>
      <c r="Z61" s="1">
        <v>2</v>
      </c>
      <c r="AA61" s="1">
        <v>2</v>
      </c>
      <c r="AB61" s="1">
        <v>5</v>
      </c>
      <c r="AC61" s="1">
        <v>3</v>
      </c>
      <c r="AD61" s="1">
        <v>5</v>
      </c>
      <c r="AE61" s="1">
        <v>4</v>
      </c>
      <c r="AF61" s="1">
        <v>4</v>
      </c>
      <c r="AG61" s="1">
        <v>3</v>
      </c>
      <c r="AH61" s="1">
        <v>3</v>
      </c>
    </row>
    <row r="62" spans="1:34">
      <c r="A62">
        <v>61</v>
      </c>
      <c r="B62" s="1">
        <v>0</v>
      </c>
      <c r="C62" s="1">
        <v>32</v>
      </c>
      <c r="D62" s="1">
        <v>23000</v>
      </c>
      <c r="E62" s="1">
        <v>4</v>
      </c>
      <c r="F62" s="1">
        <v>2</v>
      </c>
      <c r="G62" s="1">
        <v>3</v>
      </c>
      <c r="H62" s="1">
        <v>2</v>
      </c>
      <c r="I62" s="1">
        <v>1</v>
      </c>
      <c r="J62" s="1">
        <v>15</v>
      </c>
      <c r="K62" s="1">
        <v>1</v>
      </c>
      <c r="L62" s="1">
        <v>1</v>
      </c>
      <c r="M62" s="1">
        <v>1</v>
      </c>
      <c r="N62" s="1">
        <v>0</v>
      </c>
      <c r="O62" s="1">
        <v>1</v>
      </c>
      <c r="P62" s="1">
        <v>0</v>
      </c>
      <c r="Q62" s="1">
        <v>1</v>
      </c>
      <c r="R62" s="1">
        <v>0</v>
      </c>
      <c r="S62" s="1">
        <v>0</v>
      </c>
      <c r="T62" s="1">
        <v>1</v>
      </c>
      <c r="U62" s="1">
        <v>3</v>
      </c>
      <c r="V62" s="1">
        <v>1</v>
      </c>
      <c r="W62" s="1">
        <v>4</v>
      </c>
      <c r="X62" s="1">
        <v>1</v>
      </c>
      <c r="Y62" s="1">
        <v>2</v>
      </c>
      <c r="Z62" s="1">
        <v>3</v>
      </c>
      <c r="AA62" s="1">
        <v>5</v>
      </c>
      <c r="AB62" s="1">
        <v>4</v>
      </c>
      <c r="AC62" s="1">
        <v>3</v>
      </c>
      <c r="AD62" s="1">
        <v>4</v>
      </c>
      <c r="AE62" s="1">
        <v>4</v>
      </c>
      <c r="AF62" s="1">
        <v>5</v>
      </c>
      <c r="AG62" s="1">
        <v>4</v>
      </c>
      <c r="AH62" s="1">
        <v>3</v>
      </c>
    </row>
    <row r="63" spans="1:34">
      <c r="A63">
        <v>62</v>
      </c>
      <c r="B63" s="1">
        <v>1</v>
      </c>
      <c r="C63" s="1">
        <v>30</v>
      </c>
      <c r="D63" s="1">
        <v>40000</v>
      </c>
      <c r="E63" s="1">
        <v>4</v>
      </c>
      <c r="F63" s="1">
        <v>1</v>
      </c>
      <c r="G63" s="1">
        <v>1</v>
      </c>
      <c r="H63" s="1">
        <v>2</v>
      </c>
      <c r="I63" s="1">
        <v>2</v>
      </c>
      <c r="J63" s="1">
        <v>2</v>
      </c>
      <c r="K63" s="1">
        <v>1</v>
      </c>
      <c r="L63" s="1">
        <v>0</v>
      </c>
      <c r="M63" s="1">
        <v>0</v>
      </c>
      <c r="N63" s="1">
        <v>0</v>
      </c>
      <c r="O63" s="1">
        <v>1</v>
      </c>
      <c r="P63" s="1">
        <v>1</v>
      </c>
      <c r="Q63" s="1">
        <v>1</v>
      </c>
      <c r="R63" s="1">
        <v>0</v>
      </c>
      <c r="S63" s="1">
        <v>1</v>
      </c>
      <c r="T63" s="1">
        <v>0</v>
      </c>
      <c r="U63" s="1">
        <v>2</v>
      </c>
      <c r="V63" s="1">
        <v>1</v>
      </c>
      <c r="W63" s="1">
        <v>3</v>
      </c>
      <c r="X63" s="1">
        <v>2</v>
      </c>
      <c r="Y63" s="1">
        <v>3</v>
      </c>
      <c r="Z63" s="1">
        <v>4</v>
      </c>
      <c r="AA63" s="1">
        <v>3</v>
      </c>
      <c r="AB63" s="1">
        <v>5</v>
      </c>
      <c r="AC63" s="1">
        <v>4</v>
      </c>
      <c r="AD63" s="1">
        <v>3</v>
      </c>
      <c r="AE63" s="1">
        <v>5</v>
      </c>
      <c r="AF63" s="1">
        <v>4</v>
      </c>
      <c r="AG63" s="1">
        <v>1</v>
      </c>
      <c r="AH63" s="1">
        <v>4</v>
      </c>
    </row>
    <row r="64" spans="1:34">
      <c r="A64">
        <v>63</v>
      </c>
      <c r="B64" s="1">
        <v>1</v>
      </c>
      <c r="C64" s="1">
        <v>26</v>
      </c>
      <c r="D64" s="1">
        <v>30000</v>
      </c>
      <c r="E64" s="1">
        <v>4</v>
      </c>
      <c r="F64" s="1">
        <v>1</v>
      </c>
      <c r="G64" s="1">
        <v>3</v>
      </c>
      <c r="H64" s="1">
        <v>2</v>
      </c>
      <c r="I64" s="1">
        <v>2</v>
      </c>
      <c r="J64" s="1">
        <v>1</v>
      </c>
      <c r="K64" s="1">
        <v>1</v>
      </c>
      <c r="L64" s="1">
        <v>1</v>
      </c>
      <c r="M64" s="1">
        <v>0</v>
      </c>
      <c r="N64" s="1">
        <v>1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0</v>
      </c>
      <c r="U64" s="1">
        <v>1</v>
      </c>
      <c r="V64" s="1">
        <v>1</v>
      </c>
      <c r="W64" s="1">
        <v>2</v>
      </c>
      <c r="X64" s="1">
        <v>1</v>
      </c>
      <c r="Y64" s="1">
        <v>3</v>
      </c>
      <c r="Z64" s="1">
        <v>2</v>
      </c>
      <c r="AA64" s="1">
        <v>4</v>
      </c>
      <c r="AB64" s="1">
        <v>3</v>
      </c>
      <c r="AC64" s="1">
        <v>4</v>
      </c>
      <c r="AD64" s="1">
        <v>3</v>
      </c>
      <c r="AE64" s="1">
        <v>4</v>
      </c>
      <c r="AF64" s="1">
        <v>5</v>
      </c>
      <c r="AG64" s="1">
        <v>5</v>
      </c>
      <c r="AH64" s="1">
        <v>3</v>
      </c>
    </row>
    <row r="65" spans="1:34">
      <c r="A65">
        <v>64</v>
      </c>
      <c r="B65" s="1">
        <v>1</v>
      </c>
      <c r="C65" s="1">
        <v>25</v>
      </c>
      <c r="D65" s="1">
        <v>25000</v>
      </c>
      <c r="E65" s="1">
        <v>4</v>
      </c>
      <c r="F65" s="1">
        <v>2</v>
      </c>
      <c r="G65" s="1">
        <v>3</v>
      </c>
      <c r="H65" s="1">
        <v>2</v>
      </c>
      <c r="I65" s="1">
        <v>1</v>
      </c>
      <c r="J65" s="1">
        <v>15</v>
      </c>
      <c r="K65" s="1">
        <v>1</v>
      </c>
      <c r="L65" s="1">
        <v>1</v>
      </c>
      <c r="M65" s="1">
        <v>1</v>
      </c>
      <c r="N65" s="1">
        <v>0</v>
      </c>
      <c r="O65" s="1">
        <v>1</v>
      </c>
      <c r="P65" s="1">
        <v>0</v>
      </c>
      <c r="Q65" s="1">
        <v>1</v>
      </c>
      <c r="R65" s="1">
        <v>0</v>
      </c>
      <c r="S65" s="1">
        <v>0</v>
      </c>
      <c r="T65" s="1">
        <v>1</v>
      </c>
      <c r="U65" s="1">
        <v>3</v>
      </c>
      <c r="V65" s="1">
        <v>1</v>
      </c>
      <c r="W65" s="1">
        <v>4</v>
      </c>
      <c r="X65" s="1">
        <v>1</v>
      </c>
      <c r="Y65" s="1">
        <v>2</v>
      </c>
      <c r="Z65" s="1">
        <v>3</v>
      </c>
      <c r="AA65" s="1">
        <v>5</v>
      </c>
      <c r="AB65" s="1">
        <v>4</v>
      </c>
      <c r="AC65" s="1">
        <v>3</v>
      </c>
      <c r="AD65" s="1">
        <v>4</v>
      </c>
      <c r="AE65" s="1">
        <v>4</v>
      </c>
      <c r="AF65" s="1">
        <v>5</v>
      </c>
      <c r="AG65" s="1">
        <v>4</v>
      </c>
      <c r="AH65" s="1">
        <v>3</v>
      </c>
    </row>
    <row r="66" spans="1:34">
      <c r="A66">
        <v>65</v>
      </c>
      <c r="B66" s="1">
        <v>1</v>
      </c>
      <c r="C66" s="1">
        <v>32</v>
      </c>
      <c r="D66" s="1">
        <v>42000</v>
      </c>
      <c r="E66" s="1">
        <v>4</v>
      </c>
      <c r="F66" s="1">
        <v>1</v>
      </c>
      <c r="G66" s="1">
        <v>2</v>
      </c>
      <c r="H66" s="1">
        <v>2</v>
      </c>
      <c r="I66" s="1">
        <v>1</v>
      </c>
      <c r="J66" s="1">
        <v>1</v>
      </c>
      <c r="K66" s="1">
        <v>2</v>
      </c>
      <c r="L66" s="1">
        <v>1</v>
      </c>
      <c r="M66" s="1">
        <v>0</v>
      </c>
      <c r="N66" s="1">
        <v>0</v>
      </c>
      <c r="O66" s="1">
        <v>1</v>
      </c>
      <c r="P66" s="1">
        <v>0</v>
      </c>
      <c r="Q66" s="1">
        <v>1</v>
      </c>
      <c r="R66" s="1">
        <v>0</v>
      </c>
      <c r="S66" s="1">
        <v>1</v>
      </c>
      <c r="T66" s="1">
        <v>0</v>
      </c>
      <c r="U66" s="1">
        <v>2</v>
      </c>
      <c r="V66" s="1">
        <v>1</v>
      </c>
      <c r="W66" s="1">
        <v>1</v>
      </c>
      <c r="X66" s="1">
        <v>1</v>
      </c>
      <c r="Y66" s="1">
        <v>2</v>
      </c>
      <c r="Z66" s="1">
        <v>5</v>
      </c>
      <c r="AA66" s="1">
        <v>2</v>
      </c>
      <c r="AB66" s="1">
        <v>5</v>
      </c>
      <c r="AC66" s="1">
        <v>3</v>
      </c>
      <c r="AD66" s="1">
        <v>5</v>
      </c>
      <c r="AE66" s="1">
        <v>4</v>
      </c>
      <c r="AF66" s="1">
        <v>3</v>
      </c>
      <c r="AG66" s="1">
        <v>5</v>
      </c>
      <c r="AH66" s="1">
        <v>3</v>
      </c>
    </row>
    <row r="67" spans="1:34">
      <c r="A67">
        <v>66</v>
      </c>
      <c r="B67" s="1">
        <v>1</v>
      </c>
      <c r="C67" s="1">
        <v>22</v>
      </c>
      <c r="D67" s="1">
        <v>10000</v>
      </c>
      <c r="E67" s="1">
        <v>4</v>
      </c>
      <c r="F67" s="1">
        <v>1</v>
      </c>
      <c r="G67" s="1">
        <v>2</v>
      </c>
      <c r="H67" s="1">
        <v>1</v>
      </c>
      <c r="I67" s="1">
        <v>1</v>
      </c>
      <c r="J67" s="1">
        <v>1</v>
      </c>
      <c r="K67" s="1">
        <v>1</v>
      </c>
      <c r="L67" s="1">
        <v>1</v>
      </c>
      <c r="M67" s="1">
        <v>1</v>
      </c>
      <c r="N67" s="1">
        <v>0</v>
      </c>
      <c r="O67" s="1">
        <v>1</v>
      </c>
      <c r="P67" s="1">
        <v>0</v>
      </c>
      <c r="Q67" s="1">
        <v>1</v>
      </c>
      <c r="R67" s="1">
        <v>0</v>
      </c>
      <c r="S67" s="1">
        <v>1</v>
      </c>
      <c r="T67" s="1">
        <v>0</v>
      </c>
      <c r="U67" s="1">
        <v>3</v>
      </c>
      <c r="V67" s="1">
        <v>1</v>
      </c>
      <c r="W67" s="1">
        <v>3</v>
      </c>
      <c r="X67" s="1">
        <v>4</v>
      </c>
      <c r="Y67" s="1">
        <v>2</v>
      </c>
      <c r="Z67" s="1">
        <v>1</v>
      </c>
      <c r="AA67" s="1">
        <v>5</v>
      </c>
      <c r="AB67" s="1">
        <v>4</v>
      </c>
      <c r="AC67" s="1">
        <v>5</v>
      </c>
      <c r="AD67" s="1">
        <v>4</v>
      </c>
      <c r="AE67" s="1">
        <v>5</v>
      </c>
      <c r="AF67" s="1">
        <v>4</v>
      </c>
      <c r="AG67" s="1">
        <v>5</v>
      </c>
      <c r="AH67" s="1">
        <v>4</v>
      </c>
    </row>
    <row r="68" spans="1:34">
      <c r="A68">
        <v>67</v>
      </c>
      <c r="B68" s="1">
        <v>0</v>
      </c>
      <c r="C68" s="1">
        <v>20</v>
      </c>
      <c r="D68" s="1">
        <v>6000</v>
      </c>
      <c r="E68" s="1">
        <v>3</v>
      </c>
      <c r="F68" s="1">
        <v>1</v>
      </c>
      <c r="G68" s="1">
        <v>6</v>
      </c>
      <c r="H68" s="1">
        <v>2</v>
      </c>
      <c r="I68" s="1">
        <v>1</v>
      </c>
      <c r="J68" s="1">
        <v>1</v>
      </c>
      <c r="K68" s="1">
        <v>1</v>
      </c>
      <c r="L68" s="1">
        <v>0</v>
      </c>
      <c r="M68" s="1">
        <v>1</v>
      </c>
      <c r="N68" s="1">
        <v>0</v>
      </c>
      <c r="O68" s="1">
        <v>1</v>
      </c>
      <c r="P68" s="1">
        <v>0</v>
      </c>
      <c r="Q68" s="1">
        <v>1</v>
      </c>
      <c r="R68" s="1">
        <v>0</v>
      </c>
      <c r="S68" s="1">
        <v>0</v>
      </c>
      <c r="T68" s="1">
        <v>0</v>
      </c>
      <c r="U68" s="1">
        <v>2</v>
      </c>
      <c r="V68" s="1">
        <v>1</v>
      </c>
      <c r="W68" s="1">
        <v>2</v>
      </c>
      <c r="X68" s="1">
        <v>4</v>
      </c>
      <c r="Y68" s="1">
        <v>2</v>
      </c>
      <c r="Z68" s="1">
        <v>3</v>
      </c>
      <c r="AA68" s="1">
        <v>3</v>
      </c>
      <c r="AB68" s="1">
        <v>4</v>
      </c>
      <c r="AC68" s="1">
        <v>5</v>
      </c>
      <c r="AD68" s="1">
        <v>3</v>
      </c>
      <c r="AE68" s="1">
        <v>3</v>
      </c>
      <c r="AF68" s="1">
        <v>4</v>
      </c>
      <c r="AG68" s="1">
        <v>4</v>
      </c>
      <c r="AH68" s="1">
        <v>5</v>
      </c>
    </row>
    <row r="69" spans="1:34">
      <c r="A69">
        <v>68</v>
      </c>
      <c r="B69" s="1">
        <v>1</v>
      </c>
      <c r="C69" s="1">
        <v>24</v>
      </c>
      <c r="D69" s="1">
        <v>10000</v>
      </c>
      <c r="E69" s="1">
        <v>4</v>
      </c>
      <c r="F69" s="1">
        <v>1</v>
      </c>
      <c r="G69" s="1">
        <v>1</v>
      </c>
      <c r="H69" s="1">
        <v>2</v>
      </c>
      <c r="I69" s="1">
        <v>1</v>
      </c>
      <c r="J69" s="1">
        <v>4</v>
      </c>
      <c r="K69" s="1">
        <v>1</v>
      </c>
      <c r="L69" s="1">
        <v>1</v>
      </c>
      <c r="M69" s="1">
        <v>1</v>
      </c>
      <c r="N69" s="1">
        <v>1</v>
      </c>
      <c r="O69" s="1">
        <v>1</v>
      </c>
      <c r="P69" s="1">
        <v>1</v>
      </c>
      <c r="Q69" s="1">
        <v>4</v>
      </c>
      <c r="R69" s="1">
        <v>4</v>
      </c>
      <c r="S69" s="1">
        <v>4</v>
      </c>
      <c r="T69" s="1">
        <v>4</v>
      </c>
      <c r="U69" s="1">
        <v>2</v>
      </c>
      <c r="V69" s="1">
        <v>1</v>
      </c>
      <c r="W69" s="1">
        <v>3</v>
      </c>
      <c r="X69" s="1">
        <v>3</v>
      </c>
      <c r="Y69" s="1">
        <v>3</v>
      </c>
      <c r="Z69" s="1">
        <v>3</v>
      </c>
      <c r="AA69" s="1">
        <v>4</v>
      </c>
      <c r="AB69" s="1">
        <v>3</v>
      </c>
      <c r="AC69" s="1">
        <v>2</v>
      </c>
      <c r="AD69" s="1">
        <v>4</v>
      </c>
      <c r="AE69" s="1">
        <v>4</v>
      </c>
      <c r="AF69" s="1">
        <v>4</v>
      </c>
      <c r="AG69" s="1">
        <v>4</v>
      </c>
      <c r="AH69" s="1">
        <v>4</v>
      </c>
    </row>
    <row r="70" spans="1:34">
      <c r="A70">
        <v>69</v>
      </c>
      <c r="B70" s="1">
        <v>0</v>
      </c>
      <c r="C70" s="1">
        <v>37</v>
      </c>
      <c r="D70" s="1">
        <v>25000</v>
      </c>
      <c r="E70" s="1">
        <v>4</v>
      </c>
      <c r="F70" s="1">
        <v>2</v>
      </c>
      <c r="G70" s="1">
        <v>3</v>
      </c>
      <c r="H70" s="1">
        <v>2</v>
      </c>
      <c r="I70" s="1">
        <v>1</v>
      </c>
      <c r="J70" s="1">
        <v>15</v>
      </c>
      <c r="K70" s="1">
        <v>1</v>
      </c>
      <c r="L70" s="1">
        <v>1</v>
      </c>
      <c r="M70" s="1">
        <v>1</v>
      </c>
      <c r="N70" s="1">
        <v>0</v>
      </c>
      <c r="O70" s="1">
        <v>1</v>
      </c>
      <c r="P70" s="1">
        <v>0</v>
      </c>
      <c r="Q70" s="1">
        <v>1</v>
      </c>
      <c r="R70" s="1">
        <v>0</v>
      </c>
      <c r="S70" s="1">
        <v>0</v>
      </c>
      <c r="T70" s="1">
        <v>1</v>
      </c>
      <c r="U70" s="1">
        <v>3</v>
      </c>
      <c r="V70" s="1">
        <v>1</v>
      </c>
      <c r="W70" s="1">
        <v>4</v>
      </c>
      <c r="X70" s="1">
        <v>1</v>
      </c>
      <c r="Y70" s="1">
        <v>2</v>
      </c>
      <c r="Z70" s="1">
        <v>3</v>
      </c>
      <c r="AA70" s="1">
        <v>5</v>
      </c>
      <c r="AB70" s="1">
        <v>4</v>
      </c>
      <c r="AC70" s="1">
        <v>3</v>
      </c>
      <c r="AD70" s="1">
        <v>4</v>
      </c>
      <c r="AE70" s="1">
        <v>4</v>
      </c>
      <c r="AF70" s="1">
        <v>5</v>
      </c>
      <c r="AG70" s="1">
        <v>4</v>
      </c>
      <c r="AH70" s="1">
        <v>3</v>
      </c>
    </row>
    <row r="71" spans="1:34">
      <c r="A71">
        <v>70</v>
      </c>
      <c r="B71" s="1">
        <v>1</v>
      </c>
      <c r="C71" s="1">
        <v>75</v>
      </c>
      <c r="D71" s="1">
        <v>1500</v>
      </c>
      <c r="E71" s="1">
        <v>2</v>
      </c>
      <c r="F71" s="1">
        <v>2</v>
      </c>
      <c r="G71" s="1">
        <v>7</v>
      </c>
      <c r="H71" s="1">
        <v>2</v>
      </c>
      <c r="I71" s="1">
        <v>1</v>
      </c>
      <c r="J71" s="1">
        <v>3</v>
      </c>
      <c r="K71" s="1">
        <v>1</v>
      </c>
      <c r="L71" s="1">
        <v>1</v>
      </c>
      <c r="M71" s="1">
        <v>0</v>
      </c>
      <c r="N71" s="1">
        <v>0</v>
      </c>
      <c r="O71" s="1">
        <v>1</v>
      </c>
      <c r="P71" s="1">
        <v>0</v>
      </c>
      <c r="Q71" s="1">
        <v>1</v>
      </c>
      <c r="R71" s="1">
        <v>0</v>
      </c>
      <c r="S71" s="1">
        <v>0</v>
      </c>
      <c r="T71" s="1">
        <v>0</v>
      </c>
      <c r="U71" s="1">
        <v>2</v>
      </c>
      <c r="V71" s="1">
        <v>1</v>
      </c>
      <c r="W71" s="1">
        <v>6</v>
      </c>
      <c r="X71" s="1">
        <v>4</v>
      </c>
      <c r="Y71" s="1">
        <v>5</v>
      </c>
      <c r="Z71" s="1">
        <v>1</v>
      </c>
      <c r="AA71" s="1">
        <v>4</v>
      </c>
      <c r="AB71" s="1">
        <v>5</v>
      </c>
      <c r="AC71" s="1">
        <v>5</v>
      </c>
      <c r="AD71" s="1">
        <v>2</v>
      </c>
      <c r="AE71" s="1">
        <v>2</v>
      </c>
      <c r="AF71" s="1">
        <v>1</v>
      </c>
      <c r="AG71" s="1">
        <v>4</v>
      </c>
      <c r="AH71" s="1">
        <v>4</v>
      </c>
    </row>
    <row r="72" spans="1:34">
      <c r="A72">
        <v>71</v>
      </c>
      <c r="B72" s="1">
        <v>1</v>
      </c>
      <c r="C72" s="1">
        <v>24</v>
      </c>
      <c r="D72" s="1">
        <v>30000</v>
      </c>
      <c r="E72" s="1">
        <v>4</v>
      </c>
      <c r="F72" s="1">
        <v>1</v>
      </c>
      <c r="G72" s="1">
        <v>5</v>
      </c>
      <c r="H72" s="1">
        <v>2</v>
      </c>
      <c r="I72" s="1">
        <v>1</v>
      </c>
      <c r="J72" s="1">
        <v>4</v>
      </c>
      <c r="K72" s="1">
        <v>1</v>
      </c>
      <c r="L72" s="1">
        <v>1</v>
      </c>
      <c r="M72" s="1">
        <v>1</v>
      </c>
      <c r="N72" s="1">
        <v>0</v>
      </c>
      <c r="O72" s="1">
        <v>1</v>
      </c>
      <c r="P72" s="1">
        <v>0</v>
      </c>
      <c r="Q72" s="1">
        <v>1</v>
      </c>
      <c r="R72" s="1">
        <v>0</v>
      </c>
      <c r="S72" s="1">
        <v>0</v>
      </c>
      <c r="T72" s="1">
        <v>0</v>
      </c>
      <c r="U72" s="1">
        <v>2</v>
      </c>
      <c r="V72" s="1">
        <v>1</v>
      </c>
      <c r="W72" s="1">
        <v>1</v>
      </c>
      <c r="X72" s="1">
        <v>1</v>
      </c>
      <c r="Y72" s="1">
        <v>4</v>
      </c>
      <c r="Z72" s="1">
        <v>5</v>
      </c>
      <c r="AA72" s="1">
        <v>5</v>
      </c>
      <c r="AB72" s="1">
        <v>4</v>
      </c>
      <c r="AC72" s="1">
        <v>4</v>
      </c>
      <c r="AD72" s="1">
        <v>5</v>
      </c>
      <c r="AE72" s="1">
        <v>2</v>
      </c>
      <c r="AF72" s="1">
        <v>2</v>
      </c>
      <c r="AG72" s="1">
        <v>4</v>
      </c>
      <c r="AH72" s="1">
        <v>3</v>
      </c>
    </row>
    <row r="73" spans="1:34">
      <c r="A73">
        <v>72</v>
      </c>
      <c r="B73" s="1">
        <v>1</v>
      </c>
      <c r="C73" s="1">
        <v>25</v>
      </c>
      <c r="D73" s="1">
        <v>73000</v>
      </c>
      <c r="E73" s="1">
        <v>4</v>
      </c>
      <c r="F73" s="1">
        <v>1</v>
      </c>
      <c r="G73" s="1">
        <v>3</v>
      </c>
      <c r="H73" s="1">
        <v>2</v>
      </c>
      <c r="I73" s="1">
        <v>1</v>
      </c>
      <c r="J73" s="1">
        <v>7</v>
      </c>
      <c r="K73" s="1">
        <v>1</v>
      </c>
      <c r="L73" s="1">
        <v>1</v>
      </c>
      <c r="M73" s="1">
        <v>1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0</v>
      </c>
      <c r="T73" s="1">
        <v>0</v>
      </c>
      <c r="U73" s="1">
        <v>2</v>
      </c>
      <c r="V73" s="1">
        <v>1</v>
      </c>
      <c r="W73" s="1">
        <v>2</v>
      </c>
      <c r="X73" s="1">
        <v>1</v>
      </c>
      <c r="Y73" s="1">
        <v>2</v>
      </c>
      <c r="Z73" s="1">
        <v>3</v>
      </c>
      <c r="AA73" s="1">
        <v>5</v>
      </c>
      <c r="AB73" s="1">
        <v>4</v>
      </c>
      <c r="AC73" s="1">
        <v>5</v>
      </c>
      <c r="AD73" s="1">
        <v>4</v>
      </c>
      <c r="AE73" s="1">
        <v>3</v>
      </c>
      <c r="AF73" s="1">
        <v>3</v>
      </c>
      <c r="AG73" s="1">
        <v>2</v>
      </c>
      <c r="AH73" s="1">
        <v>5</v>
      </c>
    </row>
    <row r="74" spans="1:34">
      <c r="A74">
        <v>73</v>
      </c>
      <c r="B74" s="1">
        <v>1</v>
      </c>
      <c r="C74" s="1">
        <v>20</v>
      </c>
      <c r="D74" s="1">
        <v>50000</v>
      </c>
      <c r="E74" s="1">
        <v>4</v>
      </c>
      <c r="F74" s="1">
        <v>1</v>
      </c>
      <c r="G74" s="1">
        <v>5</v>
      </c>
      <c r="H74" s="1">
        <v>1</v>
      </c>
      <c r="I74" s="1">
        <v>1</v>
      </c>
      <c r="J74" s="1">
        <v>5</v>
      </c>
      <c r="K74" s="1">
        <v>1</v>
      </c>
      <c r="L74" s="1">
        <v>1</v>
      </c>
      <c r="M74" s="1">
        <v>1</v>
      </c>
      <c r="N74" s="1">
        <v>0</v>
      </c>
      <c r="O74" s="1">
        <v>1</v>
      </c>
      <c r="P74" s="1">
        <v>0</v>
      </c>
      <c r="Q74" s="1">
        <v>1</v>
      </c>
      <c r="R74" s="1">
        <v>1</v>
      </c>
      <c r="S74" s="1">
        <v>0</v>
      </c>
      <c r="T74" s="1">
        <v>0</v>
      </c>
      <c r="U74" s="1">
        <v>2</v>
      </c>
      <c r="V74" s="1">
        <v>1</v>
      </c>
      <c r="W74" s="1">
        <v>2</v>
      </c>
      <c r="X74" s="1">
        <v>2</v>
      </c>
      <c r="Y74" s="1">
        <v>1</v>
      </c>
      <c r="Z74" s="1">
        <v>4</v>
      </c>
      <c r="AA74" s="1">
        <v>3</v>
      </c>
      <c r="AB74" s="1">
        <v>4</v>
      </c>
      <c r="AC74" s="1">
        <v>3</v>
      </c>
      <c r="AD74" s="1">
        <v>4</v>
      </c>
      <c r="AE74" s="1">
        <v>5</v>
      </c>
      <c r="AF74" s="1">
        <v>4</v>
      </c>
      <c r="AG74" s="1">
        <v>5</v>
      </c>
      <c r="AH74" s="1">
        <v>4</v>
      </c>
    </row>
    <row r="75" spans="1:34">
      <c r="A75">
        <v>74</v>
      </c>
      <c r="B75" s="1">
        <v>1</v>
      </c>
      <c r="C75" s="1">
        <v>40</v>
      </c>
      <c r="D75" s="1">
        <v>40000</v>
      </c>
      <c r="E75" s="1">
        <v>3</v>
      </c>
      <c r="F75" s="1">
        <v>1</v>
      </c>
      <c r="G75" s="1">
        <v>2</v>
      </c>
      <c r="H75" s="1">
        <v>2</v>
      </c>
      <c r="I75" s="1">
        <v>1</v>
      </c>
      <c r="J75" s="1">
        <v>2</v>
      </c>
      <c r="K75" s="1">
        <v>1</v>
      </c>
      <c r="L75" s="1">
        <v>0</v>
      </c>
      <c r="M75" s="1">
        <v>1</v>
      </c>
      <c r="N75" s="1">
        <v>0</v>
      </c>
      <c r="O75" s="1">
        <v>1</v>
      </c>
      <c r="P75" s="1">
        <v>0</v>
      </c>
      <c r="Q75" s="1">
        <v>0</v>
      </c>
      <c r="R75" s="1">
        <v>0</v>
      </c>
      <c r="S75" s="1">
        <v>1</v>
      </c>
      <c r="T75" s="1">
        <v>0</v>
      </c>
      <c r="U75" s="1">
        <v>2</v>
      </c>
      <c r="V75" s="1">
        <v>2</v>
      </c>
      <c r="W75" s="1">
        <v>4</v>
      </c>
      <c r="X75" s="1">
        <v>2</v>
      </c>
      <c r="Y75" s="1">
        <v>5</v>
      </c>
      <c r="Z75" s="1">
        <v>3</v>
      </c>
      <c r="AA75" s="1">
        <v>5</v>
      </c>
      <c r="AB75" s="1">
        <v>4</v>
      </c>
      <c r="AC75" s="1">
        <v>4</v>
      </c>
      <c r="AD75" s="1">
        <v>3</v>
      </c>
      <c r="AE75" s="1">
        <v>5</v>
      </c>
      <c r="AF75" s="1">
        <v>4</v>
      </c>
      <c r="AG75" s="1">
        <v>3</v>
      </c>
      <c r="AH75" s="1">
        <v>3</v>
      </c>
    </row>
    <row r="76" spans="1:34">
      <c r="A76">
        <v>75</v>
      </c>
      <c r="B76" s="1">
        <v>1</v>
      </c>
      <c r="C76" s="1">
        <v>33</v>
      </c>
      <c r="D76" s="1">
        <v>50000</v>
      </c>
      <c r="E76" s="1">
        <v>4</v>
      </c>
      <c r="F76" s="1">
        <v>1</v>
      </c>
      <c r="G76" s="1">
        <v>2</v>
      </c>
      <c r="H76" s="1">
        <v>2</v>
      </c>
      <c r="I76" s="1">
        <v>1</v>
      </c>
      <c r="J76" s="1">
        <v>1</v>
      </c>
      <c r="K76" s="1">
        <v>1</v>
      </c>
      <c r="L76" s="1">
        <v>1</v>
      </c>
      <c r="M76" s="1">
        <v>1</v>
      </c>
      <c r="N76" s="1">
        <v>0</v>
      </c>
      <c r="O76" s="1">
        <v>1</v>
      </c>
      <c r="P76" s="1">
        <v>0</v>
      </c>
      <c r="Q76" s="1">
        <v>0</v>
      </c>
      <c r="R76" s="1">
        <v>1</v>
      </c>
      <c r="S76" s="1">
        <v>0</v>
      </c>
      <c r="T76" s="1">
        <v>0</v>
      </c>
      <c r="U76" s="1">
        <v>2</v>
      </c>
      <c r="V76" s="1">
        <v>1</v>
      </c>
      <c r="W76" s="1">
        <v>1</v>
      </c>
      <c r="X76" s="1">
        <v>4</v>
      </c>
      <c r="Y76" s="1">
        <v>1</v>
      </c>
      <c r="Z76" s="1">
        <v>3</v>
      </c>
      <c r="AA76" s="1">
        <v>3</v>
      </c>
      <c r="AB76" s="1">
        <v>5</v>
      </c>
      <c r="AC76" s="1">
        <v>4</v>
      </c>
      <c r="AD76" s="1">
        <v>4</v>
      </c>
      <c r="AE76" s="1">
        <v>2</v>
      </c>
      <c r="AF76" s="1">
        <v>3</v>
      </c>
      <c r="AG76" s="1">
        <v>5</v>
      </c>
      <c r="AH76" s="1">
        <v>2</v>
      </c>
    </row>
    <row r="77" spans="1:34">
      <c r="A77">
        <v>76</v>
      </c>
      <c r="B77" s="1">
        <v>0</v>
      </c>
      <c r="C77" s="1">
        <v>44</v>
      </c>
      <c r="D77" s="1">
        <v>42000</v>
      </c>
      <c r="E77" s="1">
        <v>4</v>
      </c>
      <c r="F77" s="1">
        <v>2</v>
      </c>
      <c r="G77" s="1">
        <v>1</v>
      </c>
      <c r="H77" s="1">
        <v>2</v>
      </c>
      <c r="I77" s="1">
        <v>1</v>
      </c>
      <c r="J77" s="1">
        <v>2</v>
      </c>
      <c r="K77" s="1">
        <v>1</v>
      </c>
      <c r="L77" s="1">
        <v>1</v>
      </c>
      <c r="M77" s="1">
        <v>1</v>
      </c>
      <c r="N77" s="1">
        <v>1</v>
      </c>
      <c r="O77" s="1">
        <v>1</v>
      </c>
      <c r="P77" s="1">
        <v>0</v>
      </c>
      <c r="Q77" s="1">
        <v>1</v>
      </c>
      <c r="R77" s="1">
        <v>0</v>
      </c>
      <c r="S77" s="1">
        <v>0</v>
      </c>
      <c r="T77" s="1">
        <v>0</v>
      </c>
      <c r="U77" s="1">
        <v>1</v>
      </c>
      <c r="V77" s="1">
        <v>1</v>
      </c>
      <c r="W77" s="1">
        <v>1</v>
      </c>
      <c r="X77" s="1">
        <v>3</v>
      </c>
      <c r="Y77" s="1">
        <v>5</v>
      </c>
      <c r="Z77" s="1">
        <v>4</v>
      </c>
      <c r="AA77" s="1">
        <v>4</v>
      </c>
      <c r="AB77" s="1">
        <v>4</v>
      </c>
      <c r="AC77" s="1">
        <v>4</v>
      </c>
      <c r="AD77" s="1">
        <v>2</v>
      </c>
      <c r="AE77" s="1">
        <v>2</v>
      </c>
      <c r="AF77" s="1">
        <v>5</v>
      </c>
      <c r="AG77" s="1">
        <v>4</v>
      </c>
      <c r="AH77" s="1">
        <v>5</v>
      </c>
    </row>
    <row r="78" spans="1:34">
      <c r="A78">
        <v>77</v>
      </c>
      <c r="B78" s="1">
        <v>1</v>
      </c>
      <c r="C78" s="1">
        <v>35</v>
      </c>
      <c r="D78" s="1">
        <v>30000</v>
      </c>
      <c r="E78" s="1">
        <v>4</v>
      </c>
      <c r="F78" s="1">
        <v>1</v>
      </c>
      <c r="G78" s="1">
        <v>2</v>
      </c>
      <c r="H78" s="1">
        <v>2</v>
      </c>
      <c r="I78" s="1">
        <v>2</v>
      </c>
      <c r="J78" s="1">
        <v>1</v>
      </c>
      <c r="K78" s="1">
        <v>1</v>
      </c>
      <c r="L78" s="1">
        <v>1</v>
      </c>
      <c r="M78" s="1">
        <v>1</v>
      </c>
      <c r="N78" s="1">
        <v>0</v>
      </c>
      <c r="O78" s="1">
        <v>1</v>
      </c>
      <c r="P78" s="1">
        <v>0</v>
      </c>
      <c r="Q78" s="1">
        <v>1</v>
      </c>
      <c r="R78" s="1">
        <v>0</v>
      </c>
      <c r="S78" s="1">
        <v>1</v>
      </c>
      <c r="T78" s="1">
        <v>0</v>
      </c>
      <c r="U78" s="1">
        <v>1</v>
      </c>
      <c r="V78" s="1">
        <v>1</v>
      </c>
      <c r="W78" s="1">
        <v>1</v>
      </c>
      <c r="X78" s="1">
        <v>4</v>
      </c>
      <c r="Y78" s="1">
        <v>3</v>
      </c>
      <c r="Z78" s="1">
        <v>5</v>
      </c>
      <c r="AA78" s="1">
        <v>3</v>
      </c>
      <c r="AB78" s="1">
        <v>5</v>
      </c>
      <c r="AC78" s="1">
        <v>4</v>
      </c>
      <c r="AD78" s="1">
        <v>3</v>
      </c>
      <c r="AE78" s="1">
        <v>5</v>
      </c>
      <c r="AF78" s="1">
        <v>2</v>
      </c>
      <c r="AG78" s="1">
        <v>5</v>
      </c>
      <c r="AH78" s="1">
        <v>4</v>
      </c>
    </row>
    <row r="79" spans="1:34">
      <c r="A79">
        <v>78</v>
      </c>
      <c r="B79" s="1">
        <v>1</v>
      </c>
      <c r="C79" s="1">
        <v>27</v>
      </c>
      <c r="D79" s="1">
        <v>25000</v>
      </c>
      <c r="E79" s="1">
        <v>4</v>
      </c>
      <c r="F79" s="1">
        <v>1</v>
      </c>
      <c r="G79" s="1">
        <v>2</v>
      </c>
      <c r="H79" s="1">
        <v>2</v>
      </c>
      <c r="I79" s="1">
        <v>2</v>
      </c>
      <c r="J79" s="1">
        <v>2</v>
      </c>
      <c r="K79" s="1">
        <v>2</v>
      </c>
      <c r="L79" s="1">
        <v>1</v>
      </c>
      <c r="M79" s="1">
        <v>1</v>
      </c>
      <c r="N79" s="1">
        <v>0</v>
      </c>
      <c r="O79" s="1">
        <v>1</v>
      </c>
      <c r="P79" s="1">
        <v>0</v>
      </c>
      <c r="Q79" s="1">
        <v>0</v>
      </c>
      <c r="R79" s="1">
        <v>1</v>
      </c>
      <c r="S79" s="1">
        <v>0</v>
      </c>
      <c r="T79" s="1">
        <v>0</v>
      </c>
      <c r="U79" s="1">
        <v>2</v>
      </c>
      <c r="V79" s="1">
        <v>1</v>
      </c>
      <c r="W79" s="1">
        <v>1</v>
      </c>
      <c r="X79" s="1">
        <v>1</v>
      </c>
      <c r="Y79" s="1">
        <v>3</v>
      </c>
      <c r="Z79" s="1">
        <v>2</v>
      </c>
      <c r="AA79" s="1">
        <v>2</v>
      </c>
      <c r="AB79" s="1">
        <v>5</v>
      </c>
      <c r="AC79" s="1">
        <v>4</v>
      </c>
      <c r="AD79" s="1">
        <v>5</v>
      </c>
      <c r="AE79" s="1">
        <v>3</v>
      </c>
      <c r="AF79" s="1">
        <v>4</v>
      </c>
      <c r="AG79" s="1">
        <v>5</v>
      </c>
      <c r="AH79" s="1">
        <v>5</v>
      </c>
    </row>
    <row r="80" spans="1:34">
      <c r="A80">
        <v>79</v>
      </c>
      <c r="B80" s="1">
        <v>1</v>
      </c>
      <c r="C80" s="1">
        <v>30</v>
      </c>
      <c r="D80" s="1">
        <v>45000</v>
      </c>
      <c r="E80" s="1">
        <v>4</v>
      </c>
      <c r="F80" s="1">
        <v>1</v>
      </c>
      <c r="G80" s="1">
        <v>2</v>
      </c>
      <c r="H80" s="1">
        <v>2</v>
      </c>
      <c r="I80" s="1">
        <v>2</v>
      </c>
      <c r="J80" s="1">
        <v>2</v>
      </c>
      <c r="K80" s="1">
        <v>2</v>
      </c>
      <c r="L80" s="1">
        <v>1</v>
      </c>
      <c r="M80" s="1">
        <v>0</v>
      </c>
      <c r="N80" s="1">
        <v>0</v>
      </c>
      <c r="O80" s="1">
        <v>1</v>
      </c>
      <c r="P80" s="1">
        <v>0</v>
      </c>
      <c r="Q80" s="1">
        <v>1</v>
      </c>
      <c r="R80" s="1">
        <v>0</v>
      </c>
      <c r="S80" s="1">
        <v>0</v>
      </c>
      <c r="T80" s="1">
        <v>0</v>
      </c>
      <c r="U80" s="1">
        <v>2</v>
      </c>
      <c r="V80" s="1">
        <v>1</v>
      </c>
      <c r="W80" s="1">
        <v>1</v>
      </c>
      <c r="X80" s="1">
        <v>1</v>
      </c>
      <c r="Y80" s="1">
        <v>3</v>
      </c>
      <c r="Z80" s="1">
        <v>2</v>
      </c>
      <c r="AA80" s="1">
        <v>2</v>
      </c>
      <c r="AB80" s="1">
        <v>5</v>
      </c>
      <c r="AC80" s="1">
        <v>3</v>
      </c>
      <c r="AD80" s="1">
        <v>5</v>
      </c>
      <c r="AE80" s="1">
        <v>4</v>
      </c>
      <c r="AF80" s="1">
        <v>4</v>
      </c>
      <c r="AG80" s="1">
        <v>3</v>
      </c>
      <c r="AH80" s="1">
        <v>3</v>
      </c>
    </row>
    <row r="81" spans="1:34">
      <c r="A81">
        <v>80</v>
      </c>
      <c r="B81" s="1">
        <v>1</v>
      </c>
      <c r="C81" s="1">
        <v>45</v>
      </c>
      <c r="D81" s="1">
        <v>50000</v>
      </c>
      <c r="E81" s="1">
        <v>4</v>
      </c>
      <c r="F81" s="1">
        <v>1</v>
      </c>
      <c r="G81" s="1">
        <v>1</v>
      </c>
      <c r="H81" s="1">
        <v>2</v>
      </c>
      <c r="I81" s="1">
        <v>2</v>
      </c>
      <c r="J81" s="1">
        <v>2</v>
      </c>
      <c r="K81" s="1">
        <v>1</v>
      </c>
      <c r="L81" s="1">
        <v>0</v>
      </c>
      <c r="M81" s="1">
        <v>1</v>
      </c>
      <c r="N81" s="1">
        <v>0</v>
      </c>
      <c r="O81" s="1">
        <v>1</v>
      </c>
      <c r="P81" s="1">
        <v>0</v>
      </c>
      <c r="Q81" s="1">
        <v>1</v>
      </c>
      <c r="R81" s="1">
        <v>0</v>
      </c>
      <c r="S81" s="1">
        <v>1</v>
      </c>
      <c r="T81" s="1">
        <v>0</v>
      </c>
      <c r="U81" s="1">
        <v>1</v>
      </c>
      <c r="V81" s="1">
        <v>1</v>
      </c>
      <c r="W81" s="1">
        <v>2</v>
      </c>
      <c r="X81" s="1">
        <v>4</v>
      </c>
      <c r="Y81" s="1">
        <v>2</v>
      </c>
      <c r="Z81" s="1">
        <v>5</v>
      </c>
      <c r="AA81" s="1">
        <v>3</v>
      </c>
      <c r="AB81" s="1">
        <v>5</v>
      </c>
      <c r="AC81" s="1">
        <v>4</v>
      </c>
      <c r="AD81" s="1">
        <v>3</v>
      </c>
      <c r="AE81" s="1">
        <v>5</v>
      </c>
      <c r="AF81" s="1">
        <v>3</v>
      </c>
      <c r="AG81" s="1">
        <v>5</v>
      </c>
      <c r="AH81" s="1">
        <v>4</v>
      </c>
    </row>
    <row r="82" spans="1:34">
      <c r="A82">
        <v>81</v>
      </c>
      <c r="B82" s="1">
        <v>1</v>
      </c>
      <c r="C82" s="1">
        <v>29</v>
      </c>
      <c r="D82" s="1">
        <v>31200</v>
      </c>
      <c r="E82" s="1">
        <v>4</v>
      </c>
      <c r="F82" s="1">
        <v>1</v>
      </c>
      <c r="G82" s="1">
        <v>2</v>
      </c>
      <c r="H82" s="1">
        <v>2</v>
      </c>
      <c r="I82" s="1">
        <v>1</v>
      </c>
      <c r="J82" s="1">
        <v>1</v>
      </c>
      <c r="K82" s="1">
        <v>3</v>
      </c>
      <c r="L82" s="1">
        <v>0</v>
      </c>
      <c r="M82" s="1">
        <v>1</v>
      </c>
      <c r="N82" s="1">
        <v>0</v>
      </c>
      <c r="O82" s="1">
        <v>1</v>
      </c>
      <c r="P82" s="1">
        <v>1</v>
      </c>
      <c r="Q82" s="1">
        <v>0</v>
      </c>
      <c r="R82" s="1">
        <v>0</v>
      </c>
      <c r="S82" s="1">
        <v>1</v>
      </c>
      <c r="T82" s="1">
        <v>0</v>
      </c>
      <c r="U82" s="1">
        <v>2</v>
      </c>
      <c r="V82" s="1">
        <v>2</v>
      </c>
      <c r="W82" s="1">
        <v>2</v>
      </c>
      <c r="X82" s="1">
        <v>2</v>
      </c>
      <c r="Y82" s="1">
        <v>4</v>
      </c>
      <c r="Z82" s="1">
        <v>3</v>
      </c>
      <c r="AA82" s="1">
        <v>3</v>
      </c>
      <c r="AB82" s="1">
        <v>5</v>
      </c>
      <c r="AC82" s="1">
        <v>4</v>
      </c>
      <c r="AD82" s="1">
        <v>3</v>
      </c>
      <c r="AE82" s="1">
        <v>5</v>
      </c>
      <c r="AF82" s="1">
        <v>4</v>
      </c>
      <c r="AG82" s="1">
        <v>4</v>
      </c>
      <c r="AH82" s="1">
        <v>3</v>
      </c>
    </row>
    <row r="83" spans="1:34">
      <c r="A83">
        <v>82</v>
      </c>
      <c r="B83" s="1">
        <v>1</v>
      </c>
      <c r="C83" s="1">
        <v>32</v>
      </c>
      <c r="D83" s="1">
        <v>40000</v>
      </c>
      <c r="E83" s="1">
        <v>4</v>
      </c>
      <c r="F83" s="1">
        <v>1</v>
      </c>
      <c r="G83" s="1">
        <v>2</v>
      </c>
      <c r="H83" s="1">
        <v>2</v>
      </c>
      <c r="I83" s="1">
        <v>1</v>
      </c>
      <c r="J83" s="1">
        <v>1</v>
      </c>
      <c r="K83" s="1">
        <v>1</v>
      </c>
      <c r="L83" s="1">
        <v>1</v>
      </c>
      <c r="M83" s="1">
        <v>1</v>
      </c>
      <c r="N83" s="1">
        <v>0</v>
      </c>
      <c r="O83" s="1">
        <v>0</v>
      </c>
      <c r="P83" s="1">
        <v>0</v>
      </c>
      <c r="Q83" s="1">
        <v>1</v>
      </c>
      <c r="R83" s="1">
        <v>0</v>
      </c>
      <c r="S83" s="1">
        <v>0</v>
      </c>
      <c r="T83" s="1">
        <v>0</v>
      </c>
      <c r="U83" s="1">
        <v>2</v>
      </c>
      <c r="V83" s="1">
        <v>1</v>
      </c>
      <c r="W83" s="1">
        <v>3</v>
      </c>
      <c r="X83" s="1">
        <v>3</v>
      </c>
      <c r="Y83" s="1">
        <v>4</v>
      </c>
      <c r="Z83" s="1">
        <v>1</v>
      </c>
      <c r="AA83" s="1">
        <v>2</v>
      </c>
      <c r="AB83" s="1">
        <v>5</v>
      </c>
      <c r="AC83" s="1">
        <v>3</v>
      </c>
      <c r="AD83" s="1">
        <v>5</v>
      </c>
      <c r="AE83" s="1">
        <v>3</v>
      </c>
      <c r="AF83" s="1">
        <v>3</v>
      </c>
      <c r="AG83" s="1">
        <v>5</v>
      </c>
      <c r="AH83" s="1">
        <v>3</v>
      </c>
    </row>
    <row r="84" spans="1:34">
      <c r="A84">
        <v>83</v>
      </c>
      <c r="B84" s="1">
        <v>1</v>
      </c>
      <c r="C84" s="1">
        <v>50</v>
      </c>
      <c r="D84" s="1">
        <v>33000</v>
      </c>
      <c r="E84" s="1">
        <v>4</v>
      </c>
      <c r="F84" s="1">
        <v>1</v>
      </c>
      <c r="G84" s="1">
        <v>2</v>
      </c>
      <c r="H84" s="1">
        <v>2</v>
      </c>
      <c r="I84" s="1">
        <v>2</v>
      </c>
      <c r="J84" s="1">
        <v>2</v>
      </c>
      <c r="K84" s="1">
        <v>3</v>
      </c>
      <c r="L84" s="1">
        <v>0</v>
      </c>
      <c r="M84" s="1">
        <v>1</v>
      </c>
      <c r="N84" s="1">
        <v>0</v>
      </c>
      <c r="O84" s="1">
        <v>0</v>
      </c>
      <c r="P84" s="1">
        <v>0</v>
      </c>
      <c r="Q84" s="1">
        <v>1</v>
      </c>
      <c r="R84" s="1">
        <v>0</v>
      </c>
      <c r="S84" s="1">
        <v>0</v>
      </c>
      <c r="T84" s="1">
        <v>0</v>
      </c>
      <c r="U84" s="1">
        <v>2</v>
      </c>
      <c r="V84" s="1">
        <v>1</v>
      </c>
      <c r="W84" s="1">
        <v>1</v>
      </c>
      <c r="X84" s="1">
        <v>1</v>
      </c>
      <c r="Y84" s="1">
        <v>2</v>
      </c>
      <c r="Z84" s="1">
        <v>2</v>
      </c>
      <c r="AA84" s="1">
        <v>2</v>
      </c>
      <c r="AB84" s="1">
        <v>5</v>
      </c>
      <c r="AC84" s="1">
        <v>3</v>
      </c>
      <c r="AD84" s="1">
        <v>5</v>
      </c>
      <c r="AE84" s="1">
        <v>4</v>
      </c>
      <c r="AF84" s="1">
        <v>3</v>
      </c>
      <c r="AG84" s="1">
        <v>3</v>
      </c>
      <c r="AH84" s="1">
        <v>3</v>
      </c>
    </row>
    <row r="85" spans="1:34">
      <c r="A85">
        <v>84</v>
      </c>
      <c r="B85" s="1">
        <v>1</v>
      </c>
      <c r="C85" s="1">
        <v>42</v>
      </c>
      <c r="D85" s="1">
        <v>30000</v>
      </c>
      <c r="E85" s="1">
        <v>4</v>
      </c>
      <c r="F85" s="1">
        <v>1</v>
      </c>
      <c r="G85" s="1">
        <v>3</v>
      </c>
      <c r="H85" s="1">
        <v>2</v>
      </c>
      <c r="I85" s="1">
        <v>2</v>
      </c>
      <c r="J85" s="1">
        <v>2</v>
      </c>
      <c r="K85" s="1">
        <v>1</v>
      </c>
      <c r="L85" s="1">
        <v>1</v>
      </c>
      <c r="M85" s="1">
        <v>0</v>
      </c>
      <c r="N85" s="1">
        <v>0</v>
      </c>
      <c r="O85" s="1">
        <v>1</v>
      </c>
      <c r="P85" s="1">
        <v>0</v>
      </c>
      <c r="Q85" s="1">
        <v>0</v>
      </c>
      <c r="R85" s="1">
        <v>0</v>
      </c>
      <c r="S85" s="1">
        <v>1</v>
      </c>
      <c r="T85" s="1">
        <v>0</v>
      </c>
      <c r="U85" s="1">
        <v>1</v>
      </c>
      <c r="V85" s="1">
        <v>2</v>
      </c>
      <c r="W85" s="1">
        <v>2</v>
      </c>
      <c r="X85" s="1">
        <v>3</v>
      </c>
      <c r="Y85" s="1">
        <v>4</v>
      </c>
      <c r="Z85" s="1">
        <v>4</v>
      </c>
      <c r="AA85" s="1">
        <v>5</v>
      </c>
      <c r="AB85" s="1">
        <v>4</v>
      </c>
      <c r="AC85" s="1">
        <v>3</v>
      </c>
      <c r="AD85" s="1">
        <v>5</v>
      </c>
      <c r="AE85" s="1">
        <v>3</v>
      </c>
      <c r="AF85" s="1">
        <v>4</v>
      </c>
      <c r="AG85" s="1">
        <v>3</v>
      </c>
      <c r="AH85" s="1">
        <v>4</v>
      </c>
    </row>
    <row r="86" spans="1:34">
      <c r="A86">
        <v>85</v>
      </c>
      <c r="B86" s="1">
        <v>1</v>
      </c>
      <c r="C86" s="1">
        <v>37</v>
      </c>
      <c r="D86" s="1">
        <v>40000</v>
      </c>
      <c r="E86" s="1">
        <v>4</v>
      </c>
      <c r="F86" s="1">
        <v>1</v>
      </c>
      <c r="G86" s="1">
        <v>2</v>
      </c>
      <c r="H86" s="1">
        <v>2</v>
      </c>
      <c r="I86" s="1">
        <v>2</v>
      </c>
      <c r="J86" s="1">
        <v>2</v>
      </c>
      <c r="K86" s="1">
        <v>2</v>
      </c>
      <c r="L86" s="1">
        <v>1</v>
      </c>
      <c r="M86" s="1">
        <v>0</v>
      </c>
      <c r="N86" s="1">
        <v>0</v>
      </c>
      <c r="O86" s="1">
        <v>1</v>
      </c>
      <c r="P86" s="1">
        <v>0</v>
      </c>
      <c r="Q86" s="1">
        <v>1</v>
      </c>
      <c r="R86" s="1">
        <v>0</v>
      </c>
      <c r="S86" s="1">
        <v>0</v>
      </c>
      <c r="T86" s="1">
        <v>0</v>
      </c>
      <c r="U86" s="1">
        <v>2</v>
      </c>
      <c r="V86" s="1">
        <v>1</v>
      </c>
      <c r="W86" s="1">
        <v>1</v>
      </c>
      <c r="X86" s="1">
        <v>1</v>
      </c>
      <c r="Y86" s="1">
        <v>3</v>
      </c>
      <c r="Z86" s="1">
        <v>2</v>
      </c>
      <c r="AA86" s="1">
        <v>2</v>
      </c>
      <c r="AB86" s="1">
        <v>5</v>
      </c>
      <c r="AC86" s="1">
        <v>3</v>
      </c>
      <c r="AD86" s="1">
        <v>5</v>
      </c>
      <c r="AE86" s="1">
        <v>4</v>
      </c>
      <c r="AF86" s="1">
        <v>4</v>
      </c>
      <c r="AG86" s="1">
        <v>3</v>
      </c>
      <c r="AH86" s="1">
        <v>3</v>
      </c>
    </row>
    <row r="87" spans="1:34">
      <c r="A87">
        <v>86</v>
      </c>
      <c r="B87" s="1">
        <v>1</v>
      </c>
      <c r="C87" s="1">
        <v>48</v>
      </c>
      <c r="D87" s="1">
        <v>45000</v>
      </c>
      <c r="E87" s="1">
        <v>4</v>
      </c>
      <c r="F87" s="1">
        <v>1</v>
      </c>
      <c r="G87" s="1">
        <v>1</v>
      </c>
      <c r="H87" s="1">
        <v>2</v>
      </c>
      <c r="I87" s="1">
        <v>2</v>
      </c>
      <c r="J87" s="1">
        <v>2</v>
      </c>
      <c r="K87" s="1">
        <v>1</v>
      </c>
      <c r="L87" s="1">
        <v>0</v>
      </c>
      <c r="M87" s="1">
        <v>1</v>
      </c>
      <c r="N87" s="1">
        <v>0</v>
      </c>
      <c r="O87" s="1">
        <v>1</v>
      </c>
      <c r="P87" s="1">
        <v>0</v>
      </c>
      <c r="Q87" s="1">
        <v>1</v>
      </c>
      <c r="R87" s="1">
        <v>0</v>
      </c>
      <c r="S87" s="1">
        <v>1</v>
      </c>
      <c r="T87" s="1">
        <v>0</v>
      </c>
      <c r="U87" s="1">
        <v>1</v>
      </c>
      <c r="V87" s="1">
        <v>1</v>
      </c>
      <c r="W87" s="1">
        <v>2</v>
      </c>
      <c r="X87" s="1">
        <v>4</v>
      </c>
      <c r="Y87" s="1">
        <v>2</v>
      </c>
      <c r="Z87" s="1">
        <v>5</v>
      </c>
      <c r="AA87" s="1">
        <v>3</v>
      </c>
      <c r="AB87" s="1">
        <v>5</v>
      </c>
      <c r="AC87" s="1">
        <v>4</v>
      </c>
      <c r="AD87" s="1">
        <v>3</v>
      </c>
      <c r="AE87" s="1">
        <v>5</v>
      </c>
      <c r="AF87" s="1">
        <v>3</v>
      </c>
      <c r="AG87" s="1">
        <v>5</v>
      </c>
      <c r="AH87" s="1">
        <v>4</v>
      </c>
    </row>
    <row r="88" spans="1:34">
      <c r="A88">
        <v>87</v>
      </c>
      <c r="B88" s="1">
        <v>1</v>
      </c>
      <c r="C88" s="1">
        <v>31</v>
      </c>
      <c r="D88" s="1">
        <v>31000</v>
      </c>
      <c r="E88" s="1">
        <v>4</v>
      </c>
      <c r="F88" s="1">
        <v>1</v>
      </c>
      <c r="G88" s="1">
        <v>2</v>
      </c>
      <c r="H88" s="1">
        <v>2</v>
      </c>
      <c r="I88" s="1">
        <v>1</v>
      </c>
      <c r="J88" s="1">
        <v>1</v>
      </c>
      <c r="K88" s="1">
        <v>3</v>
      </c>
      <c r="L88" s="1">
        <v>0</v>
      </c>
      <c r="M88" s="1">
        <v>1</v>
      </c>
      <c r="N88" s="1">
        <v>0</v>
      </c>
      <c r="O88" s="1">
        <v>1</v>
      </c>
      <c r="P88" s="1">
        <v>1</v>
      </c>
      <c r="Q88" s="1">
        <v>0</v>
      </c>
      <c r="R88" s="1">
        <v>0</v>
      </c>
      <c r="S88" s="1">
        <v>1</v>
      </c>
      <c r="T88" s="1">
        <v>0</v>
      </c>
      <c r="U88" s="1">
        <v>2</v>
      </c>
      <c r="V88" s="1">
        <v>2</v>
      </c>
      <c r="W88" s="1">
        <v>2</v>
      </c>
      <c r="X88" s="1">
        <v>2</v>
      </c>
      <c r="Y88" s="1">
        <v>4</v>
      </c>
      <c r="Z88" s="1">
        <v>3</v>
      </c>
      <c r="AA88" s="1">
        <v>3</v>
      </c>
      <c r="AB88" s="1">
        <v>5</v>
      </c>
      <c r="AC88" s="1">
        <v>4</v>
      </c>
      <c r="AD88" s="1">
        <v>3</v>
      </c>
      <c r="AE88" s="1">
        <v>5</v>
      </c>
      <c r="AF88" s="1">
        <v>4</v>
      </c>
      <c r="AG88" s="1">
        <v>4</v>
      </c>
      <c r="AH88" s="1">
        <v>3</v>
      </c>
    </row>
    <row r="89" spans="1:34">
      <c r="A89">
        <v>88</v>
      </c>
      <c r="B89" s="1">
        <v>1</v>
      </c>
      <c r="C89" s="1">
        <v>29</v>
      </c>
      <c r="D89" s="1">
        <v>35000</v>
      </c>
      <c r="E89" s="1">
        <v>4</v>
      </c>
      <c r="F89" s="1">
        <v>1</v>
      </c>
      <c r="G89" s="1">
        <v>2</v>
      </c>
      <c r="H89" s="1">
        <v>2</v>
      </c>
      <c r="I89" s="1">
        <v>1</v>
      </c>
      <c r="J89" s="1">
        <v>1</v>
      </c>
      <c r="K89" s="1">
        <v>1</v>
      </c>
      <c r="L89" s="1">
        <v>1</v>
      </c>
      <c r="M89" s="1">
        <v>1</v>
      </c>
      <c r="N89" s="1">
        <v>0</v>
      </c>
      <c r="O89" s="1">
        <v>0</v>
      </c>
      <c r="P89" s="1">
        <v>0</v>
      </c>
      <c r="Q89" s="1">
        <v>1</v>
      </c>
      <c r="R89" s="1">
        <v>0</v>
      </c>
      <c r="S89" s="1">
        <v>0</v>
      </c>
      <c r="T89" s="1">
        <v>0</v>
      </c>
      <c r="U89" s="1">
        <v>2</v>
      </c>
      <c r="V89" s="1">
        <v>1</v>
      </c>
      <c r="W89" s="1">
        <v>3</v>
      </c>
      <c r="X89" s="1">
        <v>3</v>
      </c>
      <c r="Y89" s="1">
        <v>4</v>
      </c>
      <c r="Z89" s="1">
        <v>1</v>
      </c>
      <c r="AA89" s="1">
        <v>2</v>
      </c>
      <c r="AB89" s="1">
        <v>5</v>
      </c>
      <c r="AC89" s="1">
        <v>3</v>
      </c>
      <c r="AD89" s="1">
        <v>5</v>
      </c>
      <c r="AE89" s="1">
        <v>3</v>
      </c>
      <c r="AF89" s="1">
        <v>3</v>
      </c>
      <c r="AG89" s="1">
        <v>5</v>
      </c>
      <c r="AH89" s="1">
        <v>3</v>
      </c>
    </row>
    <row r="92" spans="1:34">
      <c r="C92" s="57" t="s">
        <v>349</v>
      </c>
      <c r="D92" s="58"/>
      <c r="E92" s="59" t="s">
        <v>185</v>
      </c>
      <c r="F92" s="60"/>
      <c r="G92" s="61"/>
      <c r="H92" s="62" t="s">
        <v>149</v>
      </c>
    </row>
    <row r="93" spans="1:34">
      <c r="C93" s="63"/>
      <c r="D93" s="63"/>
      <c r="E93" s="62">
        <v>1</v>
      </c>
      <c r="F93" s="62">
        <v>2</v>
      </c>
      <c r="G93" s="62">
        <v>3</v>
      </c>
      <c r="H93" s="62"/>
    </row>
    <row r="94" spans="1:34">
      <c r="C94" s="64" t="s">
        <v>174</v>
      </c>
      <c r="D94" s="65">
        <v>0</v>
      </c>
      <c r="E94" s="62">
        <f>COUNTIFS($B$2:$B$89,"0",$F$2:$F$89,"1")</f>
        <v>14</v>
      </c>
      <c r="F94" s="62">
        <f>COUNTIFS($B$2:$B$89,"0",$F$2:$F$89,"2")</f>
        <v>9</v>
      </c>
      <c r="G94" s="62">
        <f>COUNTIFS($B$2:$B$89,"0",$F$2:$F$89,"3")</f>
        <v>5</v>
      </c>
      <c r="H94" s="62">
        <f>SUM(D94:G94)</f>
        <v>28</v>
      </c>
      <c r="I94" t="s">
        <v>350</v>
      </c>
    </row>
    <row r="95" spans="1:34">
      <c r="C95" s="66"/>
      <c r="D95" s="62">
        <v>1</v>
      </c>
      <c r="E95" s="62">
        <f>COUNTIFS($B$2:$B$89,"1",$F$2:$F$89,"1")</f>
        <v>45</v>
      </c>
      <c r="F95" s="62">
        <f>COUNTIFS($B$2:$B$89,"1",$F$2:$F$89,"2")</f>
        <v>11</v>
      </c>
      <c r="G95" s="62">
        <f>COUNTIFS($B$2:$B$89,"1",$F$2:$F$89,"3")</f>
        <v>4</v>
      </c>
      <c r="H95" s="62">
        <f>SUM(E95:G95)</f>
        <v>60</v>
      </c>
      <c r="I95" t="s">
        <v>351</v>
      </c>
    </row>
    <row r="96" spans="1:34">
      <c r="C96" s="59" t="s">
        <v>149</v>
      </c>
      <c r="D96" s="61"/>
      <c r="E96" s="62">
        <f t="shared" ref="E96:H96" si="0">SUM(E94:E95)</f>
        <v>59</v>
      </c>
      <c r="F96" s="62">
        <f t="shared" si="0"/>
        <v>20</v>
      </c>
      <c r="G96" s="62">
        <f t="shared" si="0"/>
        <v>9</v>
      </c>
      <c r="H96" s="62">
        <f t="shared" si="0"/>
        <v>88</v>
      </c>
      <c r="I96" t="s">
        <v>352</v>
      </c>
    </row>
    <row r="97" spans="3:8">
      <c r="C97" s="67"/>
      <c r="D97" s="67"/>
      <c r="E97" s="68" t="s">
        <v>353</v>
      </c>
      <c r="F97" s="68" t="s">
        <v>354</v>
      </c>
      <c r="G97" s="68" t="s">
        <v>355</v>
      </c>
      <c r="H97" s="68"/>
    </row>
    <row r="98" spans="3:8">
      <c r="C98" s="67"/>
      <c r="D98" s="67"/>
      <c r="E98" s="68"/>
      <c r="F98" s="68"/>
      <c r="G98" s="68"/>
      <c r="H98" s="68"/>
    </row>
    <row r="99" spans="3:8">
      <c r="C99" s="69"/>
      <c r="D99" s="67"/>
      <c r="E99" s="68"/>
      <c r="F99" s="68"/>
      <c r="G99" s="68"/>
      <c r="H99" s="68"/>
    </row>
    <row r="100" spans="3:8">
      <c r="C100" s="67"/>
      <c r="D100" s="67"/>
      <c r="E100" s="68"/>
      <c r="F100" s="68"/>
      <c r="G100" s="68"/>
      <c r="H100" s="68"/>
    </row>
    <row r="102" spans="3:8">
      <c r="C102" s="57" t="s">
        <v>356</v>
      </c>
      <c r="D102" s="58"/>
      <c r="E102" s="59" t="s">
        <v>185</v>
      </c>
      <c r="F102" s="60"/>
      <c r="G102" s="61"/>
      <c r="H102" s="62" t="s">
        <v>149</v>
      </c>
    </row>
    <row r="103" spans="3:8">
      <c r="C103" s="63"/>
      <c r="D103" s="63"/>
      <c r="E103" s="62">
        <v>1</v>
      </c>
      <c r="F103" s="62">
        <v>2</v>
      </c>
      <c r="G103" s="62">
        <v>3</v>
      </c>
      <c r="H103" s="62"/>
    </row>
    <row r="104" spans="3:8">
      <c r="C104" s="64" t="s">
        <v>174</v>
      </c>
      <c r="D104" s="65">
        <v>0</v>
      </c>
      <c r="E104" s="62">
        <f>$H$94*E96/$H$96</f>
        <v>18.772727272727273</v>
      </c>
      <c r="F104" s="62">
        <f t="shared" ref="F104:G104" si="1">$H$94*F96/$H$96</f>
        <v>6.3636363636363633</v>
      </c>
      <c r="G104" s="62">
        <f t="shared" si="1"/>
        <v>2.8636363636363638</v>
      </c>
      <c r="H104" s="62">
        <f>SUM(D104:G104)</f>
        <v>28</v>
      </c>
    </row>
    <row r="105" spans="3:8">
      <c r="C105" s="66"/>
      <c r="D105" s="62">
        <v>1</v>
      </c>
      <c r="E105" s="62">
        <f>$H$95*E96/$H$96</f>
        <v>40.227272727272727</v>
      </c>
      <c r="F105" s="62">
        <f t="shared" ref="F105:G105" si="2">$H$95*F96/$H$96</f>
        <v>13.636363636363637</v>
      </c>
      <c r="G105" s="62">
        <f t="shared" si="2"/>
        <v>6.1363636363636367</v>
      </c>
      <c r="H105" s="62">
        <f>SUM(E105:G105)</f>
        <v>60</v>
      </c>
    </row>
    <row r="106" spans="3:8">
      <c r="C106" s="59" t="s">
        <v>149</v>
      </c>
      <c r="D106" s="61"/>
      <c r="E106" s="62">
        <f t="shared" ref="E106" si="3">SUM(E104:E105)</f>
        <v>59</v>
      </c>
      <c r="F106" s="62">
        <f t="shared" ref="F106" si="4">SUM(F104:F105)</f>
        <v>20</v>
      </c>
      <c r="G106" s="62">
        <f t="shared" ref="G106" si="5">SUM(G104:G105)</f>
        <v>9</v>
      </c>
      <c r="H106" s="62">
        <f t="shared" ref="H106" si="6">SUM(H104:H105)</f>
        <v>88</v>
      </c>
    </row>
    <row r="109" spans="3:8">
      <c r="C109" s="57" t="s">
        <v>347</v>
      </c>
      <c r="D109" s="58"/>
      <c r="E109" s="59" t="s">
        <v>185</v>
      </c>
      <c r="F109" s="60"/>
      <c r="G109" s="61"/>
      <c r="H109" s="62" t="s">
        <v>149</v>
      </c>
    </row>
    <row r="110" spans="3:8">
      <c r="C110" s="63"/>
      <c r="D110" s="63"/>
      <c r="E110" s="62">
        <v>1</v>
      </c>
      <c r="F110" s="62">
        <v>2</v>
      </c>
      <c r="G110" s="62">
        <v>3</v>
      </c>
      <c r="H110" s="62"/>
    </row>
    <row r="111" spans="3:8">
      <c r="C111" s="64" t="s">
        <v>174</v>
      </c>
      <c r="D111" s="65">
        <v>0</v>
      </c>
      <c r="E111" s="62">
        <f>((E94-E104)^2)/E104</f>
        <v>1.2134052388289678</v>
      </c>
      <c r="F111" s="62">
        <f t="shared" ref="F111:G111" si="7">((F94-F104)^2)/F104</f>
        <v>1.0922077922077924</v>
      </c>
      <c r="G111" s="62">
        <f t="shared" si="7"/>
        <v>1.5937950937950935</v>
      </c>
      <c r="H111" s="62">
        <f>SUM(D111:G111)</f>
        <v>3.8994081248318535</v>
      </c>
    </row>
    <row r="112" spans="3:8">
      <c r="C112" s="66"/>
      <c r="D112" s="62">
        <v>1</v>
      </c>
      <c r="E112" s="62">
        <f>((E95-E105)^2)/E105</f>
        <v>0.56625577812018502</v>
      </c>
      <c r="F112" s="62">
        <f t="shared" ref="F112:G112" si="8">((F95-F105)^2)/F105</f>
        <v>0.50969696969696976</v>
      </c>
      <c r="G112" s="62">
        <f t="shared" si="8"/>
        <v>0.74377104377104397</v>
      </c>
      <c r="H112" s="62">
        <f>SUM(E112:G112)</f>
        <v>1.8197237915881987</v>
      </c>
    </row>
    <row r="113" spans="3:8">
      <c r="C113" s="59" t="s">
        <v>149</v>
      </c>
      <c r="D113" s="61"/>
      <c r="E113" s="62">
        <f t="shared" ref="E113" si="9">SUM(E111:E112)</f>
        <v>1.7796610169491527</v>
      </c>
      <c r="F113" s="62">
        <f t="shared" ref="F113" si="10">SUM(F111:F112)</f>
        <v>1.6019047619047622</v>
      </c>
      <c r="G113" s="62">
        <f t="shared" ref="G113" si="11">SUM(G111:G112)</f>
        <v>2.3375661375661374</v>
      </c>
      <c r="H113" s="62">
        <f t="shared" ref="H113" si="12">SUM(H111:H112)</f>
        <v>5.7191319164200518</v>
      </c>
    </row>
    <row r="117" spans="3:8">
      <c r="C117" t="s">
        <v>347</v>
      </c>
      <c r="D117">
        <f>H113</f>
        <v>5.7191319164200518</v>
      </c>
    </row>
    <row r="118" spans="3:8">
      <c r="C118" t="s">
        <v>152</v>
      </c>
      <c r="D118">
        <f>_xlfn.CHISQ.TEST(E94:G95,E104:G105)</f>
        <v>5.729362269595914E-2</v>
      </c>
    </row>
    <row r="119" spans="3:8">
      <c r="C119" t="s">
        <v>284</v>
      </c>
      <c r="D119">
        <v>0.05</v>
      </c>
    </row>
    <row r="120" spans="3:8">
      <c r="C120" t="s">
        <v>142</v>
      </c>
      <c r="D120">
        <f>(2-1)*(3-1)</f>
        <v>2</v>
      </c>
      <c r="F120" t="s">
        <v>357</v>
      </c>
    </row>
    <row r="121" spans="3:8">
      <c r="C121" t="s">
        <v>348</v>
      </c>
      <c r="D121">
        <f>_xlfn.CHISQ.INV(D119,D120)</f>
        <v>0.10258658877510107</v>
      </c>
    </row>
    <row r="125" spans="3:8">
      <c r="C125" t="s">
        <v>358</v>
      </c>
      <c r="D125">
        <f>SQRT(H113/(H113+H106))</f>
        <v>0.24703069964129798</v>
      </c>
    </row>
    <row r="126" spans="3:8">
      <c r="C126" t="s">
        <v>359</v>
      </c>
      <c r="D126">
        <f>SQRT(H113/H106)</f>
        <v>0.25493162890050386</v>
      </c>
    </row>
    <row r="127" spans="3:8">
      <c r="C127" t="s">
        <v>360</v>
      </c>
      <c r="D127">
        <f>D126/MIN(2-1,3-1)</f>
        <v>0.25493162890050386</v>
      </c>
    </row>
  </sheetData>
  <mergeCells count="12">
    <mergeCell ref="C109:D109"/>
    <mergeCell ref="E109:G109"/>
    <mergeCell ref="C111:C112"/>
    <mergeCell ref="C113:D113"/>
    <mergeCell ref="E92:G92"/>
    <mergeCell ref="C94:C95"/>
    <mergeCell ref="C96:D96"/>
    <mergeCell ref="C92:D92"/>
    <mergeCell ref="C102:D102"/>
    <mergeCell ref="E102:G102"/>
    <mergeCell ref="C104:C105"/>
    <mergeCell ref="C106:D10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95CAE-D322-5B40-984B-00D53D21D65F}">
  <dimension ref="A1:I117"/>
  <sheetViews>
    <sheetView workbookViewId="0">
      <selection activeCell="R37" sqref="R37"/>
    </sheetView>
  </sheetViews>
  <sheetFormatPr defaultColWidth="11" defaultRowHeight="15"/>
  <sheetData>
    <row r="1" spans="1:9">
      <c r="A1" t="s">
        <v>134</v>
      </c>
    </row>
    <row r="2" spans="1:9" ht="15.95" thickBot="1"/>
    <row r="3" spans="1:9">
      <c r="A3" s="11" t="s">
        <v>135</v>
      </c>
      <c r="B3" s="11"/>
    </row>
    <row r="4" spans="1:9">
      <c r="A4" t="s">
        <v>136</v>
      </c>
      <c r="B4">
        <v>0.57606957637454193</v>
      </c>
    </row>
    <row r="5" spans="1:9">
      <c r="A5" t="s">
        <v>137</v>
      </c>
      <c r="B5">
        <v>0.33185615682434422</v>
      </c>
    </row>
    <row r="6" spans="1:9">
      <c r="A6" t="s">
        <v>138</v>
      </c>
      <c r="B6">
        <v>0.28236402029281416</v>
      </c>
    </row>
    <row r="7" spans="1:9">
      <c r="A7" t="s">
        <v>139</v>
      </c>
      <c r="B7">
        <v>2.1214169699789838</v>
      </c>
    </row>
    <row r="8" spans="1:9" ht="15.95" thickBot="1">
      <c r="A8" s="10" t="s">
        <v>140</v>
      </c>
      <c r="B8" s="10">
        <v>88</v>
      </c>
    </row>
    <row r="10" spans="1:9" ht="15.95" thickBot="1">
      <c r="A10" t="s">
        <v>141</v>
      </c>
    </row>
    <row r="11" spans="1:9">
      <c r="A11" s="17"/>
      <c r="B11" s="17" t="s">
        <v>142</v>
      </c>
      <c r="C11" s="17" t="s">
        <v>143</v>
      </c>
      <c r="D11" s="17" t="s">
        <v>144</v>
      </c>
      <c r="E11" s="17" t="s">
        <v>145</v>
      </c>
      <c r="F11" s="17" t="s">
        <v>146</v>
      </c>
    </row>
    <row r="12" spans="1:9">
      <c r="A12" t="s">
        <v>147</v>
      </c>
      <c r="B12">
        <v>6</v>
      </c>
      <c r="C12">
        <v>181.05770228920926</v>
      </c>
      <c r="D12">
        <v>30.176283714868209</v>
      </c>
      <c r="E12">
        <v>6.7052299634089936</v>
      </c>
      <c r="F12">
        <v>8.6412118213039467E-6</v>
      </c>
    </row>
    <row r="13" spans="1:9">
      <c r="A13" t="s">
        <v>148</v>
      </c>
      <c r="B13">
        <v>81</v>
      </c>
      <c r="C13">
        <v>364.53320680169986</v>
      </c>
      <c r="D13">
        <v>4.5004099605148129</v>
      </c>
    </row>
    <row r="14" spans="1:9" ht="15.95" thickBot="1">
      <c r="A14" s="10" t="s">
        <v>149</v>
      </c>
      <c r="B14" s="10">
        <v>87</v>
      </c>
      <c r="C14" s="10">
        <v>545.59090909090912</v>
      </c>
      <c r="D14" s="10"/>
      <c r="E14" s="10"/>
      <c r="F14" s="10"/>
    </row>
    <row r="15" spans="1:9" ht="15.95" thickBot="1"/>
    <row r="16" spans="1:9">
      <c r="A16" s="17"/>
      <c r="B16" s="17" t="s">
        <v>150</v>
      </c>
      <c r="C16" s="17" t="s">
        <v>139</v>
      </c>
      <c r="D16" s="17" t="s">
        <v>151</v>
      </c>
      <c r="E16" s="17" t="s">
        <v>152</v>
      </c>
      <c r="F16" s="17" t="s">
        <v>153</v>
      </c>
      <c r="G16" s="17" t="s">
        <v>154</v>
      </c>
      <c r="H16" s="17" t="s">
        <v>155</v>
      </c>
      <c r="I16" s="17" t="s">
        <v>156</v>
      </c>
    </row>
    <row r="17" spans="1:9">
      <c r="A17" t="s">
        <v>157</v>
      </c>
      <c r="B17">
        <v>0.56737967240740861</v>
      </c>
      <c r="C17">
        <v>1.7711131026968336</v>
      </c>
      <c r="D17">
        <v>0.32035202695043724</v>
      </c>
      <c r="E17">
        <v>0.74952644125504353</v>
      </c>
      <c r="F17">
        <v>-2.9565798453238039</v>
      </c>
      <c r="G17">
        <v>4.0913391901386209</v>
      </c>
      <c r="H17">
        <v>-2.9565798453238039</v>
      </c>
      <c r="I17">
        <v>4.0913391901386209</v>
      </c>
    </row>
    <row r="18" spans="1:9">
      <c r="A18" t="s">
        <v>7</v>
      </c>
      <c r="B18">
        <v>0.62455498665728315</v>
      </c>
      <c r="C18">
        <v>0.53056497580302042</v>
      </c>
      <c r="D18">
        <v>1.1771508017693912</v>
      </c>
      <c r="E18">
        <v>0.24258276857882641</v>
      </c>
      <c r="F18">
        <v>-0.43110288940322972</v>
      </c>
      <c r="G18">
        <v>1.6802128627177959</v>
      </c>
      <c r="H18">
        <v>-0.43110288940322972</v>
      </c>
      <c r="I18">
        <v>1.6802128627177959</v>
      </c>
    </row>
    <row r="19" spans="1:9">
      <c r="A19" t="s">
        <v>11</v>
      </c>
      <c r="B19">
        <v>1.9711211554973924E-2</v>
      </c>
      <c r="C19">
        <v>2.87147408334281E-2</v>
      </c>
      <c r="D19">
        <v>0.68644922373902229</v>
      </c>
      <c r="E19">
        <v>0.49439028339520363</v>
      </c>
      <c r="F19">
        <v>-3.7422115562907463E-2</v>
      </c>
      <c r="G19">
        <v>7.6844538672855303E-2</v>
      </c>
      <c r="H19">
        <v>-3.7422115562907463E-2</v>
      </c>
      <c r="I19">
        <v>7.6844538672855303E-2</v>
      </c>
    </row>
    <row r="20" spans="1:9">
      <c r="A20" t="s">
        <v>14</v>
      </c>
      <c r="B20">
        <v>-7.2478902591973445E-7</v>
      </c>
      <c r="C20">
        <v>1.9975886482594573E-6</v>
      </c>
      <c r="D20">
        <v>-0.36283197071191758</v>
      </c>
      <c r="E20">
        <v>0.71767549113618412</v>
      </c>
      <c r="F20">
        <v>-4.6993638392543403E-6</v>
      </c>
      <c r="G20">
        <v>3.2497857874148717E-6</v>
      </c>
      <c r="H20">
        <v>-4.6993638392543403E-6</v>
      </c>
      <c r="I20">
        <v>3.2497857874148717E-6</v>
      </c>
    </row>
    <row r="21" spans="1:9">
      <c r="A21" t="s">
        <v>16</v>
      </c>
      <c r="B21">
        <v>-0.35306568998287324</v>
      </c>
      <c r="C21">
        <v>0.27235480847259397</v>
      </c>
      <c r="D21">
        <v>-1.2963446173868485</v>
      </c>
      <c r="E21">
        <v>0.19853806024745047</v>
      </c>
      <c r="F21">
        <v>-0.8949663275285179</v>
      </c>
      <c r="G21">
        <v>0.18883494756277142</v>
      </c>
      <c r="H21">
        <v>-0.8949663275285179</v>
      </c>
      <c r="I21">
        <v>0.18883494756277142</v>
      </c>
    </row>
    <row r="22" spans="1:9">
      <c r="A22" t="s">
        <v>23</v>
      </c>
      <c r="B22">
        <v>1.7551773358125264</v>
      </c>
      <c r="C22">
        <v>0.37228813866408195</v>
      </c>
      <c r="D22">
        <v>4.714566900011377</v>
      </c>
      <c r="E22">
        <v>9.9412405070953389E-6</v>
      </c>
      <c r="F22">
        <v>1.0144407179273753</v>
      </c>
      <c r="G22">
        <v>2.4959139536976775</v>
      </c>
      <c r="H22">
        <v>1.0144407179273753</v>
      </c>
      <c r="I22">
        <v>2.4959139536976775</v>
      </c>
    </row>
    <row r="23" spans="1:9" ht="15.95" thickBot="1">
      <c r="A23" s="10" t="s">
        <v>28</v>
      </c>
      <c r="B23" s="10">
        <v>0.21838759665147156</v>
      </c>
      <c r="C23" s="10">
        <v>0.15592024551836675</v>
      </c>
      <c r="D23" s="10">
        <v>1.4006365621438586</v>
      </c>
      <c r="E23" s="10">
        <v>0.16514205188375825</v>
      </c>
      <c r="F23" s="10">
        <v>-9.1844783406465347E-2</v>
      </c>
      <c r="G23" s="10">
        <v>0.52861997670940841</v>
      </c>
      <c r="H23" s="10">
        <v>-9.1844783406465347E-2</v>
      </c>
      <c r="I23" s="10">
        <v>0.52861997670940841</v>
      </c>
    </row>
    <row r="27" spans="1:9">
      <c r="A27" t="s">
        <v>158</v>
      </c>
      <c r="E27" t="s">
        <v>159</v>
      </c>
    </row>
    <row r="28" spans="1:9" ht="15.95" thickBot="1"/>
    <row r="29" spans="1:9">
      <c r="A29" s="17" t="s">
        <v>160</v>
      </c>
      <c r="B29" s="17" t="s">
        <v>161</v>
      </c>
      <c r="C29" s="17" t="s">
        <v>162</v>
      </c>
      <c r="E29" s="17" t="s">
        <v>163</v>
      </c>
      <c r="F29" s="17" t="s">
        <v>78</v>
      </c>
    </row>
    <row r="30" spans="1:9">
      <c r="A30">
        <v>1</v>
      </c>
      <c r="B30">
        <v>2.324886723044802</v>
      </c>
      <c r="C30">
        <v>0.67511327695519796</v>
      </c>
      <c r="E30">
        <v>0.56818181818181823</v>
      </c>
      <c r="F30">
        <v>1</v>
      </c>
    </row>
    <row r="31" spans="1:9">
      <c r="A31">
        <v>2</v>
      </c>
      <c r="B31">
        <v>5.3766226224807951</v>
      </c>
      <c r="C31">
        <v>-4.3766226224807951</v>
      </c>
      <c r="E31">
        <v>1.7045454545454546</v>
      </c>
      <c r="F31">
        <v>1</v>
      </c>
    </row>
    <row r="32" spans="1:9">
      <c r="A32">
        <v>3</v>
      </c>
      <c r="B32">
        <v>1.8357848120204971</v>
      </c>
      <c r="C32">
        <v>1.1642151879795029</v>
      </c>
      <c r="E32">
        <v>2.8409090909090913</v>
      </c>
      <c r="F32">
        <v>1</v>
      </c>
    </row>
    <row r="33" spans="1:6">
      <c r="A33">
        <v>4</v>
      </c>
      <c r="B33">
        <v>2.6722712523220973</v>
      </c>
      <c r="C33">
        <v>-0.67227125232209728</v>
      </c>
      <c r="E33">
        <v>3.9772727272727275</v>
      </c>
      <c r="F33">
        <v>1</v>
      </c>
    </row>
    <row r="34" spans="1:6">
      <c r="A34">
        <v>5</v>
      </c>
      <c r="B34">
        <v>3.4733347449331142</v>
      </c>
      <c r="C34">
        <v>-0.47333474493311423</v>
      </c>
      <c r="E34">
        <v>5.1136363636363642</v>
      </c>
      <c r="F34">
        <v>1</v>
      </c>
    </row>
    <row r="35" spans="1:6">
      <c r="A35">
        <v>6</v>
      </c>
      <c r="B35">
        <v>2.656183985896722</v>
      </c>
      <c r="C35">
        <v>0.343816014103278</v>
      </c>
      <c r="E35">
        <v>6.2500000000000009</v>
      </c>
      <c r="F35">
        <v>1</v>
      </c>
    </row>
    <row r="36" spans="1:6">
      <c r="A36">
        <v>7</v>
      </c>
      <c r="B36">
        <v>1.8357848120204971</v>
      </c>
      <c r="C36">
        <v>1.1642151879795029</v>
      </c>
      <c r="E36">
        <v>7.3863636363636367</v>
      </c>
      <c r="F36">
        <v>1</v>
      </c>
    </row>
    <row r="37" spans="1:6">
      <c r="A37">
        <v>8</v>
      </c>
      <c r="B37">
        <v>1.7523074159348009</v>
      </c>
      <c r="C37">
        <v>0.24769258406519912</v>
      </c>
      <c r="E37">
        <v>8.5227272727272734</v>
      </c>
      <c r="F37">
        <v>1</v>
      </c>
    </row>
    <row r="38" spans="1:6">
      <c r="A38">
        <v>9</v>
      </c>
      <c r="B38">
        <v>2.2387692302123479</v>
      </c>
      <c r="C38">
        <v>-1.2387692302123479</v>
      </c>
      <c r="E38">
        <v>9.6590909090909101</v>
      </c>
      <c r="F38">
        <v>1</v>
      </c>
    </row>
    <row r="39" spans="1:6">
      <c r="A39">
        <v>10</v>
      </c>
      <c r="B39">
        <v>2.6646725881264945</v>
      </c>
      <c r="C39">
        <v>-0.66467258812649455</v>
      </c>
      <c r="E39">
        <v>10.795454545454547</v>
      </c>
      <c r="F39">
        <v>1</v>
      </c>
    </row>
    <row r="40" spans="1:6">
      <c r="A40">
        <v>11</v>
      </c>
      <c r="B40">
        <v>2.674094845463451</v>
      </c>
      <c r="C40">
        <v>2.325905154536549</v>
      </c>
      <c r="E40">
        <v>11.931818181818183</v>
      </c>
      <c r="F40">
        <v>1</v>
      </c>
    </row>
    <row r="41" spans="1:6">
      <c r="A41">
        <v>12</v>
      </c>
      <c r="B41">
        <v>1.8567119791926849</v>
      </c>
      <c r="C41">
        <v>8.1432880208073151</v>
      </c>
      <c r="E41">
        <v>13.06818181818182</v>
      </c>
      <c r="F41">
        <v>1</v>
      </c>
    </row>
    <row r="42" spans="1:6">
      <c r="A42">
        <v>13</v>
      </c>
      <c r="B42">
        <v>3.0101396139137657</v>
      </c>
      <c r="C42">
        <v>-1.0101396139137657</v>
      </c>
      <c r="E42">
        <v>14.204545454545455</v>
      </c>
      <c r="F42">
        <v>1</v>
      </c>
    </row>
    <row r="43" spans="1:6">
      <c r="A43">
        <v>14</v>
      </c>
      <c r="B43">
        <v>4.7418671015468004</v>
      </c>
      <c r="C43">
        <v>-2.7418671015468004</v>
      </c>
      <c r="E43">
        <v>15.340909090909092</v>
      </c>
      <c r="F43">
        <v>1</v>
      </c>
    </row>
    <row r="44" spans="1:6">
      <c r="A44">
        <v>15</v>
      </c>
      <c r="B44">
        <v>2.7536222788365055</v>
      </c>
      <c r="C44">
        <v>-0.75362227883650545</v>
      </c>
      <c r="E44">
        <v>16.477272727272727</v>
      </c>
      <c r="F44">
        <v>1</v>
      </c>
    </row>
    <row r="45" spans="1:6">
      <c r="A45">
        <v>16</v>
      </c>
      <c r="B45">
        <v>3.1963798940747088</v>
      </c>
      <c r="C45">
        <v>-1.1963798940747088</v>
      </c>
      <c r="E45">
        <v>17.613636363636363</v>
      </c>
      <c r="F45">
        <v>1</v>
      </c>
    </row>
    <row r="46" spans="1:6">
      <c r="A46">
        <v>17</v>
      </c>
      <c r="B46">
        <v>4.1407619630690089</v>
      </c>
      <c r="C46">
        <v>-0.1407619630690089</v>
      </c>
      <c r="E46">
        <v>18.75</v>
      </c>
      <c r="F46">
        <v>1</v>
      </c>
    </row>
    <row r="47" spans="1:6">
      <c r="A47">
        <v>18</v>
      </c>
      <c r="B47">
        <v>1.9247097463771463</v>
      </c>
      <c r="C47">
        <v>7.5290253622853687E-2</v>
      </c>
      <c r="E47">
        <v>19.886363636363637</v>
      </c>
      <c r="F47">
        <v>2</v>
      </c>
    </row>
    <row r="48" spans="1:6">
      <c r="A48">
        <v>19</v>
      </c>
      <c r="B48">
        <v>2.371064090384726</v>
      </c>
      <c r="C48">
        <v>-0.37106409038472599</v>
      </c>
      <c r="E48">
        <v>21.022727272727273</v>
      </c>
      <c r="F48">
        <v>2</v>
      </c>
    </row>
    <row r="49" spans="1:6">
      <c r="A49">
        <v>20</v>
      </c>
      <c r="B49">
        <v>2.3149827460622499</v>
      </c>
      <c r="C49">
        <v>-0.31498274606224985</v>
      </c>
      <c r="E49">
        <v>22.15909090909091</v>
      </c>
      <c r="F49">
        <v>2</v>
      </c>
    </row>
    <row r="50" spans="1:6">
      <c r="A50">
        <v>21</v>
      </c>
      <c r="B50">
        <v>3.8483966373046758</v>
      </c>
      <c r="C50">
        <v>2.1516033626953242</v>
      </c>
      <c r="E50">
        <v>23.295454545454547</v>
      </c>
      <c r="F50">
        <v>2</v>
      </c>
    </row>
    <row r="51" spans="1:6">
      <c r="A51">
        <v>22</v>
      </c>
      <c r="B51">
        <v>1.8289778950769373</v>
      </c>
      <c r="C51">
        <v>1.1710221049230627</v>
      </c>
      <c r="E51">
        <v>24.431818181818183</v>
      </c>
      <c r="F51">
        <v>2</v>
      </c>
    </row>
    <row r="52" spans="1:6">
      <c r="A52">
        <v>23</v>
      </c>
      <c r="B52">
        <v>2.3874616486542233</v>
      </c>
      <c r="C52">
        <v>-0.38746164865422328</v>
      </c>
      <c r="E52">
        <v>25.56818181818182</v>
      </c>
      <c r="F52">
        <v>2</v>
      </c>
    </row>
    <row r="53" spans="1:6">
      <c r="A53">
        <v>24</v>
      </c>
      <c r="B53">
        <v>2.5528384848883716</v>
      </c>
      <c r="C53">
        <v>-1.5528384848883716</v>
      </c>
      <c r="E53">
        <v>26.704545454545457</v>
      </c>
      <c r="F53">
        <v>2</v>
      </c>
    </row>
    <row r="54" spans="1:6">
      <c r="A54">
        <v>25</v>
      </c>
      <c r="B54">
        <v>1.7101389709599406</v>
      </c>
      <c r="C54">
        <v>0.28986102904005939</v>
      </c>
      <c r="E54">
        <v>27.84090909090909</v>
      </c>
      <c r="F54">
        <v>2</v>
      </c>
    </row>
    <row r="55" spans="1:6">
      <c r="A55">
        <v>26</v>
      </c>
      <c r="B55">
        <v>2.4981954922341094</v>
      </c>
      <c r="C55">
        <v>-0.49819549223410942</v>
      </c>
      <c r="E55">
        <v>28.977272727272727</v>
      </c>
      <c r="F55">
        <v>2</v>
      </c>
    </row>
    <row r="56" spans="1:6">
      <c r="A56">
        <v>27</v>
      </c>
      <c r="B56">
        <v>2.2295136370838939</v>
      </c>
      <c r="C56">
        <v>-0.22951363708389394</v>
      </c>
      <c r="E56">
        <v>30.113636363636363</v>
      </c>
      <c r="F56">
        <v>2</v>
      </c>
    </row>
    <row r="57" spans="1:6">
      <c r="A57">
        <v>28</v>
      </c>
      <c r="B57">
        <v>3.9866986757656764</v>
      </c>
      <c r="C57">
        <v>-2.9866986757656764</v>
      </c>
      <c r="E57">
        <v>31.25</v>
      </c>
      <c r="F57">
        <v>2</v>
      </c>
    </row>
    <row r="58" spans="1:6">
      <c r="A58">
        <v>29</v>
      </c>
      <c r="B58">
        <v>2.8469381492214341</v>
      </c>
      <c r="C58">
        <v>2.1530618507785659</v>
      </c>
      <c r="E58">
        <v>32.38636363636364</v>
      </c>
      <c r="F58">
        <v>2</v>
      </c>
    </row>
    <row r="59" spans="1:6">
      <c r="A59">
        <v>30</v>
      </c>
      <c r="B59">
        <v>4.1814275581563924</v>
      </c>
      <c r="C59">
        <v>1.8185724418436076</v>
      </c>
      <c r="E59">
        <v>33.52272727272728</v>
      </c>
      <c r="F59">
        <v>2</v>
      </c>
    </row>
    <row r="60" spans="1:6">
      <c r="A60">
        <v>31</v>
      </c>
      <c r="B60">
        <v>6.5796551365639626</v>
      </c>
      <c r="C60">
        <v>0.42034486343603739</v>
      </c>
      <c r="E60">
        <v>34.659090909090914</v>
      </c>
      <c r="F60">
        <v>2</v>
      </c>
    </row>
    <row r="61" spans="1:6">
      <c r="A61">
        <v>32</v>
      </c>
      <c r="B61">
        <v>5.8439288900139248</v>
      </c>
      <c r="C61">
        <v>2.1560711099860752</v>
      </c>
      <c r="E61">
        <v>35.795454545454554</v>
      </c>
      <c r="F61">
        <v>2</v>
      </c>
    </row>
    <row r="62" spans="1:6">
      <c r="A62">
        <v>33</v>
      </c>
      <c r="B62">
        <v>5.8636745666515528</v>
      </c>
      <c r="C62">
        <v>3.1363254333484472</v>
      </c>
      <c r="E62">
        <v>36.931818181818187</v>
      </c>
      <c r="F62">
        <v>2</v>
      </c>
    </row>
    <row r="63" spans="1:6">
      <c r="A63">
        <v>34</v>
      </c>
      <c r="B63">
        <v>4.4097945921556292</v>
      </c>
      <c r="C63">
        <v>-0.40979459215562919</v>
      </c>
      <c r="E63">
        <v>38.06818181818182</v>
      </c>
      <c r="F63">
        <v>2</v>
      </c>
    </row>
    <row r="64" spans="1:6">
      <c r="A64">
        <v>35</v>
      </c>
      <c r="B64">
        <v>5.4270167890880643</v>
      </c>
      <c r="C64">
        <v>0.57298321091193571</v>
      </c>
      <c r="E64">
        <v>39.20454545454546</v>
      </c>
      <c r="F64">
        <v>2</v>
      </c>
    </row>
    <row r="65" spans="1:6">
      <c r="A65">
        <v>36</v>
      </c>
      <c r="B65">
        <v>4.278767660314049</v>
      </c>
      <c r="C65">
        <v>3.721232339685951</v>
      </c>
      <c r="E65">
        <v>40.340909090909093</v>
      </c>
      <c r="F65">
        <v>2</v>
      </c>
    </row>
    <row r="66" spans="1:6">
      <c r="A66">
        <v>37</v>
      </c>
      <c r="B66">
        <v>7.9485479706797264</v>
      </c>
      <c r="C66">
        <v>1.0514520293202736</v>
      </c>
      <c r="E66">
        <v>41.477272727272734</v>
      </c>
      <c r="F66">
        <v>2</v>
      </c>
    </row>
    <row r="67" spans="1:6">
      <c r="A67">
        <v>38</v>
      </c>
      <c r="B67">
        <v>4.2566484592466898</v>
      </c>
      <c r="C67">
        <v>5.7433515407533102</v>
      </c>
      <c r="E67">
        <v>42.613636363636367</v>
      </c>
      <c r="F67">
        <v>2</v>
      </c>
    </row>
    <row r="68" spans="1:6">
      <c r="A68">
        <v>39</v>
      </c>
      <c r="B68">
        <v>6.6239834738402372</v>
      </c>
      <c r="C68">
        <v>3.3760165261597628</v>
      </c>
      <c r="E68">
        <v>43.750000000000007</v>
      </c>
      <c r="F68">
        <v>2</v>
      </c>
    </row>
    <row r="69" spans="1:6">
      <c r="A69">
        <v>40</v>
      </c>
      <c r="B69">
        <v>3.7564454223756019</v>
      </c>
      <c r="C69">
        <v>5.2435545776243977</v>
      </c>
      <c r="E69">
        <v>44.88636363636364</v>
      </c>
      <c r="F69">
        <v>2</v>
      </c>
    </row>
    <row r="70" spans="1:6">
      <c r="A70">
        <v>41</v>
      </c>
      <c r="B70">
        <v>5.761288421910356</v>
      </c>
      <c r="C70">
        <v>-0.76128842191035595</v>
      </c>
      <c r="E70">
        <v>46.02272727272728</v>
      </c>
      <c r="F70">
        <v>2</v>
      </c>
    </row>
    <row r="71" spans="1:6">
      <c r="A71">
        <v>42</v>
      </c>
      <c r="B71">
        <v>3.2090520814517491</v>
      </c>
      <c r="C71">
        <v>0.79094791854825086</v>
      </c>
      <c r="E71">
        <v>47.159090909090914</v>
      </c>
      <c r="F71">
        <v>2</v>
      </c>
    </row>
    <row r="72" spans="1:6">
      <c r="A72">
        <v>43</v>
      </c>
      <c r="B72">
        <v>7.0404902755773975</v>
      </c>
      <c r="C72">
        <v>-3.0404902755773975</v>
      </c>
      <c r="E72">
        <v>48.295454545454554</v>
      </c>
      <c r="F72">
        <v>2</v>
      </c>
    </row>
    <row r="73" spans="1:6">
      <c r="A73">
        <v>44</v>
      </c>
      <c r="B73">
        <v>4.8660745909391423</v>
      </c>
      <c r="C73">
        <v>2.1339254090608577</v>
      </c>
      <c r="E73">
        <v>49.431818181818187</v>
      </c>
      <c r="F73">
        <v>2</v>
      </c>
    </row>
    <row r="74" spans="1:6">
      <c r="A74">
        <v>45</v>
      </c>
      <c r="B74">
        <v>4.1652503565894605</v>
      </c>
      <c r="C74">
        <v>2.8347496434105395</v>
      </c>
      <c r="E74">
        <v>50.568181818181827</v>
      </c>
      <c r="F74">
        <v>2</v>
      </c>
    </row>
    <row r="75" spans="1:6">
      <c r="A75">
        <v>46</v>
      </c>
      <c r="B75">
        <v>5.9787588641674354</v>
      </c>
      <c r="C75">
        <v>-2.9787588641674354</v>
      </c>
      <c r="E75">
        <v>51.70454545454546</v>
      </c>
      <c r="F75">
        <v>3</v>
      </c>
    </row>
    <row r="76" spans="1:6">
      <c r="A76">
        <v>47</v>
      </c>
      <c r="B76">
        <v>7.1557807149300086</v>
      </c>
      <c r="C76">
        <v>-2.1557807149300086</v>
      </c>
      <c r="E76">
        <v>52.840909090909101</v>
      </c>
      <c r="F76">
        <v>3</v>
      </c>
    </row>
    <row r="77" spans="1:6">
      <c r="A77">
        <v>48</v>
      </c>
      <c r="B77">
        <v>5.4199405755829408</v>
      </c>
      <c r="C77">
        <v>-1.4199405755829408</v>
      </c>
      <c r="E77">
        <v>53.977272727272734</v>
      </c>
      <c r="F77">
        <v>3</v>
      </c>
    </row>
    <row r="78" spans="1:6">
      <c r="A78">
        <v>49</v>
      </c>
      <c r="B78">
        <v>4.3644219760162155</v>
      </c>
      <c r="C78">
        <v>4.6355780239837845</v>
      </c>
      <c r="E78">
        <v>55.113636363636367</v>
      </c>
      <c r="F78">
        <v>3</v>
      </c>
    </row>
    <row r="79" spans="1:6">
      <c r="A79">
        <v>50</v>
      </c>
      <c r="B79">
        <v>3.62104254001828</v>
      </c>
      <c r="C79">
        <v>3.37895745998172</v>
      </c>
      <c r="E79">
        <v>56.250000000000007</v>
      </c>
      <c r="F79">
        <v>3</v>
      </c>
    </row>
    <row r="80" spans="1:6">
      <c r="A80">
        <v>51</v>
      </c>
      <c r="B80">
        <v>3.209426096541264</v>
      </c>
      <c r="C80">
        <v>-2.209426096541264</v>
      </c>
      <c r="E80">
        <v>57.38636363636364</v>
      </c>
      <c r="F80">
        <v>3</v>
      </c>
    </row>
    <row r="81" spans="1:6">
      <c r="A81">
        <v>52</v>
      </c>
      <c r="B81">
        <v>2.3625871087315078</v>
      </c>
      <c r="C81">
        <v>0.63741289126849221</v>
      </c>
      <c r="E81">
        <v>58.52272727272728</v>
      </c>
      <c r="F81">
        <v>3</v>
      </c>
    </row>
    <row r="82" spans="1:6">
      <c r="A82">
        <v>53</v>
      </c>
      <c r="B82">
        <v>4.1262414261972529</v>
      </c>
      <c r="C82">
        <v>-2.1262414261972529</v>
      </c>
      <c r="E82">
        <v>59.659090909090914</v>
      </c>
      <c r="F82">
        <v>3</v>
      </c>
    </row>
    <row r="83" spans="1:6">
      <c r="A83">
        <v>54</v>
      </c>
      <c r="B83">
        <v>3.4899479072701123</v>
      </c>
      <c r="C83">
        <v>-1.4899479072701123</v>
      </c>
      <c r="E83">
        <v>60.795454545454554</v>
      </c>
      <c r="F83">
        <v>3</v>
      </c>
    </row>
    <row r="84" spans="1:6">
      <c r="A84">
        <v>55</v>
      </c>
      <c r="B84">
        <v>2.2066194537149588</v>
      </c>
      <c r="C84">
        <v>-0.20661945371495882</v>
      </c>
      <c r="E84">
        <v>61.931818181818187</v>
      </c>
      <c r="F84">
        <v>3</v>
      </c>
    </row>
    <row r="85" spans="1:6">
      <c r="A85">
        <v>56</v>
      </c>
      <c r="B85">
        <v>2.3799282229042658</v>
      </c>
      <c r="C85">
        <v>-1.3799282229042658</v>
      </c>
      <c r="E85">
        <v>63.068181818181827</v>
      </c>
      <c r="F85">
        <v>3</v>
      </c>
    </row>
    <row r="86" spans="1:6">
      <c r="A86">
        <v>57</v>
      </c>
      <c r="B86">
        <v>2.3768624025920841</v>
      </c>
      <c r="C86">
        <v>-1.3768624025920841</v>
      </c>
      <c r="E86">
        <v>64.204545454545453</v>
      </c>
      <c r="F86">
        <v>3</v>
      </c>
    </row>
    <row r="87" spans="1:6">
      <c r="A87">
        <v>58</v>
      </c>
      <c r="B87">
        <v>2.1578919247698338</v>
      </c>
      <c r="C87">
        <v>-0.15789192476983382</v>
      </c>
      <c r="E87">
        <v>65.340909090909093</v>
      </c>
      <c r="F87">
        <v>3</v>
      </c>
    </row>
    <row r="88" spans="1:6">
      <c r="A88">
        <v>59</v>
      </c>
      <c r="B88">
        <v>2.5407489144444342</v>
      </c>
      <c r="C88">
        <v>-0.54074891444443418</v>
      </c>
      <c r="E88">
        <v>66.477272727272734</v>
      </c>
      <c r="F88">
        <v>4</v>
      </c>
    </row>
    <row r="89" spans="1:6">
      <c r="A89">
        <v>60</v>
      </c>
      <c r="B89">
        <v>2.3726555762917068</v>
      </c>
      <c r="C89">
        <v>-1.3726555762917068</v>
      </c>
      <c r="E89">
        <v>67.61363636363636</v>
      </c>
      <c r="F89">
        <v>4</v>
      </c>
    </row>
    <row r="90" spans="1:6">
      <c r="A90">
        <v>61</v>
      </c>
      <c r="B90">
        <v>3.9347229962183947</v>
      </c>
      <c r="C90">
        <v>6.5277003781605281E-2</v>
      </c>
      <c r="E90">
        <v>68.75</v>
      </c>
      <c r="F90">
        <v>4</v>
      </c>
    </row>
    <row r="91" spans="1:6">
      <c r="A91">
        <v>62</v>
      </c>
      <c r="B91">
        <v>2.3155816172096251</v>
      </c>
      <c r="C91">
        <v>0.68441838279037492</v>
      </c>
      <c r="E91">
        <v>69.88636363636364</v>
      </c>
      <c r="F91">
        <v>4</v>
      </c>
    </row>
    <row r="92" spans="1:6">
      <c r="A92">
        <v>63</v>
      </c>
      <c r="B92">
        <v>2.6807598545518698</v>
      </c>
      <c r="C92">
        <v>-0.68075985455186983</v>
      </c>
      <c r="E92">
        <v>71.02272727272728</v>
      </c>
      <c r="F92">
        <v>4</v>
      </c>
    </row>
    <row r="93" spans="1:6">
      <c r="A93">
        <v>64</v>
      </c>
      <c r="B93">
        <v>4.4198499239390205</v>
      </c>
      <c r="C93">
        <v>-0.41984992393902054</v>
      </c>
      <c r="E93">
        <v>72.159090909090907</v>
      </c>
      <c r="F93">
        <v>4</v>
      </c>
    </row>
    <row r="94" spans="1:6">
      <c r="A94">
        <v>65</v>
      </c>
      <c r="B94">
        <v>2.5719420589192055</v>
      </c>
      <c r="C94">
        <v>-1.5719420589192055</v>
      </c>
      <c r="E94">
        <v>73.295454545454547</v>
      </c>
      <c r="F94">
        <v>4</v>
      </c>
    </row>
    <row r="95" spans="1:6">
      <c r="A95">
        <v>66</v>
      </c>
      <c r="B95">
        <v>2.3980231921988975</v>
      </c>
      <c r="C95">
        <v>0.60197680780110252</v>
      </c>
      <c r="E95">
        <v>74.431818181818187</v>
      </c>
      <c r="F95">
        <v>4</v>
      </c>
    </row>
    <row r="96" spans="1:6">
      <c r="A96">
        <v>67</v>
      </c>
      <c r="B96">
        <v>2.963561015124105</v>
      </c>
      <c r="C96">
        <v>-0.96356101512410497</v>
      </c>
      <c r="E96">
        <v>75.568181818181813</v>
      </c>
      <c r="F96">
        <v>4</v>
      </c>
    </row>
    <row r="97" spans="1:6">
      <c r="A97">
        <v>68</v>
      </c>
      <c r="B97">
        <v>2.2190580186573738</v>
      </c>
      <c r="C97">
        <v>0.78094198134262616</v>
      </c>
      <c r="E97">
        <v>76.704545454545453</v>
      </c>
      <c r="F97">
        <v>5</v>
      </c>
    </row>
    <row r="98" spans="1:6">
      <c r="A98">
        <v>69</v>
      </c>
      <c r="B98">
        <v>4.031829475941425</v>
      </c>
      <c r="C98">
        <v>-3.1829475941425045E-2</v>
      </c>
      <c r="E98">
        <v>77.840909090909093</v>
      </c>
      <c r="F98">
        <v>5</v>
      </c>
    </row>
    <row r="99" spans="1:6">
      <c r="A99">
        <v>70</v>
      </c>
      <c r="B99">
        <v>7.0021248103684641</v>
      </c>
      <c r="C99">
        <v>-1.0021248103684641</v>
      </c>
      <c r="E99">
        <v>78.977272727272734</v>
      </c>
      <c r="F99">
        <v>5</v>
      </c>
    </row>
    <row r="100" spans="1:6">
      <c r="A100">
        <v>71</v>
      </c>
      <c r="B100">
        <v>3.0781126247448656</v>
      </c>
      <c r="C100">
        <v>-2.0781126247448656</v>
      </c>
      <c r="E100">
        <v>80.11363636363636</v>
      </c>
      <c r="F100">
        <v>5</v>
      </c>
    </row>
    <row r="101" spans="1:6">
      <c r="A101">
        <v>72</v>
      </c>
      <c r="B101">
        <v>2.6298827148823474</v>
      </c>
      <c r="C101">
        <v>-0.62988271488234737</v>
      </c>
      <c r="E101">
        <v>81.25</v>
      </c>
      <c r="F101">
        <v>6</v>
      </c>
    </row>
    <row r="102" spans="1:6">
      <c r="A102">
        <v>73</v>
      </c>
      <c r="B102">
        <v>2.9847719980065746</v>
      </c>
      <c r="C102">
        <v>-0.98477199800657456</v>
      </c>
      <c r="E102">
        <v>82.38636363636364</v>
      </c>
      <c r="F102">
        <v>6</v>
      </c>
    </row>
    <row r="103" spans="1:6">
      <c r="A103">
        <v>74</v>
      </c>
      <c r="B103">
        <v>3.0841470193937095</v>
      </c>
      <c r="C103">
        <v>0.9158529806062905</v>
      </c>
      <c r="E103">
        <v>83.52272727272728</v>
      </c>
      <c r="F103">
        <v>6</v>
      </c>
    </row>
    <row r="104" spans="1:6">
      <c r="A104">
        <v>75</v>
      </c>
      <c r="B104">
        <v>2.5858549582668209</v>
      </c>
      <c r="C104">
        <v>-1.5858549582668209</v>
      </c>
      <c r="E104">
        <v>84.659090909090907</v>
      </c>
      <c r="F104">
        <v>6</v>
      </c>
    </row>
    <row r="105" spans="1:6">
      <c r="A105">
        <v>76</v>
      </c>
      <c r="B105">
        <v>3.7207113500826643</v>
      </c>
      <c r="C105">
        <v>-2.7207113500826643</v>
      </c>
      <c r="E105">
        <v>85.795454545454547</v>
      </c>
      <c r="F105">
        <v>7</v>
      </c>
    </row>
    <row r="106" spans="1:6">
      <c r="A106">
        <v>77</v>
      </c>
      <c r="B106">
        <v>2.6397731618951639</v>
      </c>
      <c r="C106">
        <v>-1.6397731618951639</v>
      </c>
      <c r="E106">
        <v>86.931818181818187</v>
      </c>
      <c r="F106">
        <v>7</v>
      </c>
    </row>
    <row r="107" spans="1:6">
      <c r="A107">
        <v>78</v>
      </c>
      <c r="B107">
        <v>2.4857074145849714</v>
      </c>
      <c r="C107">
        <v>-1.4857074145849714</v>
      </c>
      <c r="E107">
        <v>88.068181818181827</v>
      </c>
      <c r="F107">
        <v>7</v>
      </c>
    </row>
    <row r="108" spans="1:6">
      <c r="A108">
        <v>79</v>
      </c>
      <c r="B108">
        <v>2.530345268731498</v>
      </c>
      <c r="C108">
        <v>-1.530345268731498</v>
      </c>
      <c r="E108">
        <v>89.204545454545453</v>
      </c>
      <c r="F108">
        <v>7</v>
      </c>
    </row>
    <row r="109" spans="1:6">
      <c r="A109">
        <v>80</v>
      </c>
      <c r="B109">
        <v>2.6040019002750365</v>
      </c>
      <c r="C109">
        <v>-0.60400190027503653</v>
      </c>
      <c r="E109">
        <v>90.340909090909093</v>
      </c>
      <c r="F109">
        <v>8</v>
      </c>
    </row>
    <row r="110" spans="1:6">
      <c r="A110">
        <v>81</v>
      </c>
      <c r="B110">
        <v>2.5206361457342163</v>
      </c>
      <c r="C110">
        <v>-0.52063614573421635</v>
      </c>
      <c r="E110">
        <v>91.477272727272734</v>
      </c>
      <c r="F110">
        <v>8</v>
      </c>
    </row>
    <row r="111" spans="1:6">
      <c r="A111">
        <v>82</v>
      </c>
      <c r="B111">
        <v>2.5733916369710448</v>
      </c>
      <c r="C111">
        <v>0.42660836302895522</v>
      </c>
      <c r="E111">
        <v>92.61363636363636</v>
      </c>
      <c r="F111">
        <v>9</v>
      </c>
    </row>
    <row r="112" spans="1:6">
      <c r="A112">
        <v>83</v>
      </c>
      <c r="B112">
        <v>2.9332669681420134</v>
      </c>
      <c r="C112">
        <v>-1.9332669681420134</v>
      </c>
      <c r="E112">
        <v>93.75</v>
      </c>
      <c r="F112">
        <v>9</v>
      </c>
    </row>
    <row r="113" spans="1:6">
      <c r="A113">
        <v>84</v>
      </c>
      <c r="B113">
        <v>2.9961392394314528</v>
      </c>
      <c r="C113">
        <v>-0.99613923943145277</v>
      </c>
      <c r="E113">
        <v>94.88636363636364</v>
      </c>
      <c r="F113">
        <v>9</v>
      </c>
    </row>
    <row r="114" spans="1:6">
      <c r="A114">
        <v>85</v>
      </c>
      <c r="B114">
        <v>2.6719476947459144</v>
      </c>
      <c r="C114">
        <v>-1.6719476947459144</v>
      </c>
      <c r="E114">
        <v>96.02272727272728</v>
      </c>
      <c r="F114">
        <v>9</v>
      </c>
    </row>
    <row r="115" spans="1:6">
      <c r="A115">
        <v>86</v>
      </c>
      <c r="B115">
        <v>2.6667594800695569</v>
      </c>
      <c r="C115">
        <v>-0.66675948006955688</v>
      </c>
      <c r="E115">
        <v>97.159090909090907</v>
      </c>
      <c r="F115">
        <v>10</v>
      </c>
    </row>
    <row r="116" spans="1:6">
      <c r="A116">
        <v>87</v>
      </c>
      <c r="B116">
        <v>2.5602035266493486</v>
      </c>
      <c r="C116">
        <v>-0.56020352664934858</v>
      </c>
      <c r="E116">
        <v>98.295454545454547</v>
      </c>
      <c r="F116">
        <v>10</v>
      </c>
    </row>
    <row r="117" spans="1:6" ht="15.95" thickBot="1">
      <c r="A117" s="10">
        <v>88</v>
      </c>
      <c r="B117" s="10">
        <v>2.5178819474357219</v>
      </c>
      <c r="C117" s="10">
        <v>0.48211805256427809</v>
      </c>
      <c r="E117" s="10">
        <v>99.431818181818187</v>
      </c>
      <c r="F117" s="10">
        <v>10</v>
      </c>
    </row>
  </sheetData>
  <sortState xmlns:xlrd2="http://schemas.microsoft.com/office/spreadsheetml/2017/richdata2" ref="F30:F117">
    <sortCondition ref="F3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61AE1-F926-0244-B904-64AE2132EC30}">
  <dimension ref="A1:AH34"/>
  <sheetViews>
    <sheetView workbookViewId="0">
      <selection activeCell="M46" sqref="M46"/>
    </sheetView>
  </sheetViews>
  <sheetFormatPr defaultColWidth="11" defaultRowHeight="15"/>
  <sheetData>
    <row r="1" spans="1:34">
      <c r="A1" s="17"/>
      <c r="B1" s="17" t="s">
        <v>7</v>
      </c>
      <c r="C1" s="44" t="s">
        <v>11</v>
      </c>
      <c r="D1" s="17" t="s">
        <v>14</v>
      </c>
      <c r="E1" s="44" t="s">
        <v>16</v>
      </c>
      <c r="F1" s="44" t="s">
        <v>23</v>
      </c>
      <c r="G1" s="17" t="s">
        <v>28</v>
      </c>
      <c r="H1" s="17" t="s">
        <v>30</v>
      </c>
      <c r="I1" s="17" t="s">
        <v>34</v>
      </c>
      <c r="J1" s="17" t="s">
        <v>38</v>
      </c>
      <c r="K1" s="44" t="s">
        <v>40</v>
      </c>
      <c r="L1" s="17" t="s">
        <v>46</v>
      </c>
      <c r="M1" s="17" t="s">
        <v>50</v>
      </c>
      <c r="N1" s="17" t="s">
        <v>52</v>
      </c>
      <c r="O1" s="17" t="s">
        <v>54</v>
      </c>
      <c r="P1" s="17" t="s">
        <v>56</v>
      </c>
      <c r="Q1" s="17" t="s">
        <v>58</v>
      </c>
      <c r="R1" s="17" t="s">
        <v>62</v>
      </c>
      <c r="S1" s="17" t="s">
        <v>122</v>
      </c>
      <c r="T1" s="17" t="s">
        <v>123</v>
      </c>
      <c r="U1" s="17" t="s">
        <v>68</v>
      </c>
      <c r="V1" s="17" t="s">
        <v>74</v>
      </c>
      <c r="W1" s="17" t="s">
        <v>78</v>
      </c>
      <c r="X1" s="17" t="s">
        <v>124</v>
      </c>
      <c r="Y1" s="17" t="s">
        <v>125</v>
      </c>
      <c r="Z1" s="17" t="s">
        <v>126</v>
      </c>
      <c r="AA1" s="17" t="s">
        <v>127</v>
      </c>
      <c r="AB1" s="17" t="s">
        <v>128</v>
      </c>
      <c r="AC1" s="17" t="s">
        <v>129</v>
      </c>
      <c r="AD1" s="17" t="s">
        <v>112</v>
      </c>
      <c r="AE1" s="17" t="s">
        <v>130</v>
      </c>
      <c r="AF1" s="17" t="s">
        <v>131</v>
      </c>
      <c r="AG1" s="17" t="s">
        <v>132</v>
      </c>
      <c r="AH1" s="17" t="s">
        <v>133</v>
      </c>
    </row>
    <row r="2" spans="1:34">
      <c r="A2" t="s">
        <v>7</v>
      </c>
      <c r="B2">
        <v>1</v>
      </c>
    </row>
    <row r="3" spans="1:34">
      <c r="A3" t="s">
        <v>11</v>
      </c>
      <c r="B3">
        <v>0.10172687874169439</v>
      </c>
      <c r="C3">
        <v>1</v>
      </c>
    </row>
    <row r="4" spans="1:34">
      <c r="A4" t="s">
        <v>14</v>
      </c>
      <c r="B4">
        <v>-3.6764998849963954E-2</v>
      </c>
      <c r="C4">
        <v>-0.15952477075682789</v>
      </c>
      <c r="D4">
        <v>1</v>
      </c>
    </row>
    <row r="5" spans="1:34">
      <c r="A5" t="s">
        <v>16</v>
      </c>
      <c r="B5">
        <v>-9.8455293448085512E-2</v>
      </c>
      <c r="C5">
        <v>-0.33617983262868412</v>
      </c>
      <c r="D5">
        <v>3.9356382359452748E-2</v>
      </c>
      <c r="E5">
        <v>1</v>
      </c>
    </row>
    <row r="6" spans="1:34">
      <c r="A6" t="s">
        <v>23</v>
      </c>
      <c r="B6">
        <v>-0.25131005501921022</v>
      </c>
      <c r="C6">
        <v>0.23617516147049436</v>
      </c>
      <c r="D6">
        <v>-0.11252409339820874</v>
      </c>
      <c r="E6">
        <v>-0.21877848820243756</v>
      </c>
      <c r="F6">
        <v>1</v>
      </c>
    </row>
    <row r="7" spans="1:34">
      <c r="A7" t="s">
        <v>28</v>
      </c>
      <c r="B7">
        <v>-0.27464719640004776</v>
      </c>
      <c r="C7">
        <v>0.12015218496007883</v>
      </c>
      <c r="D7">
        <v>0.11031202788670799</v>
      </c>
      <c r="E7">
        <v>-0.10665574107903335</v>
      </c>
      <c r="F7">
        <v>0.21690419593327984</v>
      </c>
      <c r="G7">
        <v>1</v>
      </c>
    </row>
    <row r="8" spans="1:34">
      <c r="A8" t="s">
        <v>30</v>
      </c>
      <c r="B8">
        <v>0.24436680636784908</v>
      </c>
      <c r="C8">
        <v>0.14786836956749255</v>
      </c>
      <c r="D8">
        <v>-0.25147267132213708</v>
      </c>
      <c r="E8">
        <v>3.3365124788660001E-2</v>
      </c>
      <c r="F8">
        <v>-6.403418801472772E-3</v>
      </c>
      <c r="G8">
        <v>-0.16534259343107913</v>
      </c>
      <c r="H8">
        <v>1</v>
      </c>
    </row>
    <row r="9" spans="1:34">
      <c r="A9" t="s">
        <v>34</v>
      </c>
      <c r="B9">
        <v>2.2231281256616876E-3</v>
      </c>
      <c r="C9">
        <v>2.1305888138259434E-2</v>
      </c>
      <c r="D9">
        <v>-2.3255863546011911E-2</v>
      </c>
      <c r="E9">
        <v>-0.1218060143494954</v>
      </c>
      <c r="F9">
        <v>7.7959929723036531E-2</v>
      </c>
      <c r="G9">
        <v>-0.24149384381922848</v>
      </c>
      <c r="H9">
        <v>4.3050691035865729E-2</v>
      </c>
      <c r="I9">
        <v>1</v>
      </c>
    </row>
    <row r="10" spans="1:34">
      <c r="A10" t="s">
        <v>38</v>
      </c>
      <c r="B10">
        <v>-5.7167545448802447E-2</v>
      </c>
      <c r="C10">
        <v>0.12840057934009583</v>
      </c>
      <c r="D10">
        <v>2.0288183928017553E-2</v>
      </c>
      <c r="E10">
        <v>-0.26702910792520945</v>
      </c>
      <c r="F10">
        <v>0.26257913889005607</v>
      </c>
      <c r="G10">
        <v>3.4112427527206404E-2</v>
      </c>
      <c r="H10">
        <v>-0.18386985278395704</v>
      </c>
      <c r="I10">
        <v>0.15941383341605522</v>
      </c>
      <c r="J10">
        <v>1</v>
      </c>
    </row>
    <row r="11" spans="1:34">
      <c r="A11" t="s">
        <v>40</v>
      </c>
      <c r="B11">
        <v>0.12830868106838408</v>
      </c>
      <c r="C11">
        <v>5.0319129491460064E-2</v>
      </c>
      <c r="D11">
        <v>0.2217877682358497</v>
      </c>
      <c r="E11">
        <v>2.8342526258228255E-2</v>
      </c>
      <c r="F11">
        <v>0.10166395768377402</v>
      </c>
      <c r="G11">
        <v>0.24038504912020467</v>
      </c>
      <c r="H11">
        <v>-0.10830686595100956</v>
      </c>
      <c r="I11">
        <v>-7.2445331946670077E-2</v>
      </c>
      <c r="J11">
        <v>5.6884845662948519E-2</v>
      </c>
      <c r="K11">
        <v>1</v>
      </c>
    </row>
    <row r="12" spans="1:34">
      <c r="A12" t="s">
        <v>46</v>
      </c>
      <c r="B12">
        <v>2.164218276749023E-2</v>
      </c>
      <c r="C12">
        <v>-0.14664403208685048</v>
      </c>
      <c r="D12">
        <v>0.13513597754390547</v>
      </c>
      <c r="E12">
        <v>7.2091642235293504E-2</v>
      </c>
      <c r="F12">
        <v>-0.15946944771708724</v>
      </c>
      <c r="G12">
        <v>9.9528046528946937E-2</v>
      </c>
      <c r="H12">
        <v>-4.1909906717033388E-2</v>
      </c>
      <c r="I12">
        <v>-7.0165295099548664E-2</v>
      </c>
      <c r="J12">
        <v>1.6928412544851567E-2</v>
      </c>
      <c r="K12">
        <v>-0.20573436605244741</v>
      </c>
      <c r="L12">
        <v>1</v>
      </c>
    </row>
    <row r="13" spans="1:34">
      <c r="A13" t="s">
        <v>50</v>
      </c>
      <c r="B13">
        <v>-9.1102229076754263E-2</v>
      </c>
      <c r="C13">
        <v>-3.341194003219209E-2</v>
      </c>
      <c r="D13">
        <v>-0.20840109810911633</v>
      </c>
      <c r="E13">
        <v>4.4735364778913732E-2</v>
      </c>
      <c r="F13">
        <v>-0.11545358949714569</v>
      </c>
      <c r="G13">
        <v>-0.15858499355679109</v>
      </c>
      <c r="H13">
        <v>3.0873273901456173E-2</v>
      </c>
      <c r="I13">
        <v>-0.10101279897579118</v>
      </c>
      <c r="J13">
        <v>2.509838584206299E-2</v>
      </c>
      <c r="K13">
        <v>-0.25648817349644798</v>
      </c>
      <c r="L13">
        <v>-2.1852466271937453E-2</v>
      </c>
      <c r="M13">
        <v>1</v>
      </c>
    </row>
    <row r="14" spans="1:34">
      <c r="A14" t="s">
        <v>52</v>
      </c>
      <c r="B14">
        <v>-0.10911511975624665</v>
      </c>
      <c r="C14">
        <v>-0.17886690325372528</v>
      </c>
      <c r="D14">
        <v>0.11039442922462579</v>
      </c>
      <c r="E14">
        <v>6.4800627273108105E-2</v>
      </c>
      <c r="F14">
        <v>0.16363216843864048</v>
      </c>
      <c r="G14">
        <v>-1.4222570414511759E-2</v>
      </c>
      <c r="H14">
        <v>-3.5966046096627201E-2</v>
      </c>
      <c r="I14">
        <v>0.12193359714014944</v>
      </c>
      <c r="J14">
        <v>8.3944731382624718E-2</v>
      </c>
      <c r="K14">
        <v>3.288150333760867E-2</v>
      </c>
      <c r="L14">
        <v>-2.5205968039107896E-2</v>
      </c>
      <c r="M14">
        <v>-1.1103895922935749E-3</v>
      </c>
      <c r="N14">
        <v>1</v>
      </c>
    </row>
    <row r="15" spans="1:34">
      <c r="A15" t="s">
        <v>54</v>
      </c>
      <c r="B15">
        <v>9.2213889195414636E-2</v>
      </c>
      <c r="C15">
        <v>9.35594525310178E-2</v>
      </c>
      <c r="D15">
        <v>0.11954048241729981</v>
      </c>
      <c r="E15">
        <v>-1.9065785593519919E-2</v>
      </c>
      <c r="F15">
        <v>-0.1120598290257749</v>
      </c>
      <c r="G15">
        <v>1.3778549452589765E-3</v>
      </c>
      <c r="H15">
        <v>1.7857142857142926E-2</v>
      </c>
      <c r="I15">
        <v>-0.19372810966139647</v>
      </c>
      <c r="J15">
        <v>-0.22069164384862436</v>
      </c>
      <c r="K15">
        <v>0.14865648267785658</v>
      </c>
      <c r="L15">
        <v>-9.3133126037852038E-2</v>
      </c>
      <c r="M15">
        <v>3.0873273901456208E-2</v>
      </c>
      <c r="N15">
        <v>-3.5966046096627381E-2</v>
      </c>
      <c r="O15">
        <v>1</v>
      </c>
    </row>
    <row r="16" spans="1:34">
      <c r="A16" t="s">
        <v>56</v>
      </c>
      <c r="B16">
        <v>0.206193412286717</v>
      </c>
      <c r="C16">
        <v>-0.13502390880952667</v>
      </c>
      <c r="D16">
        <v>0.21662842717048889</v>
      </c>
      <c r="E16">
        <v>-0.24360999496501029</v>
      </c>
      <c r="F16">
        <v>-3.8549171227717255E-2</v>
      </c>
      <c r="G16">
        <v>-8.4640956457811365E-3</v>
      </c>
      <c r="H16">
        <v>-1.3163466789298991E-2</v>
      </c>
      <c r="I16">
        <v>7.8808571253385515E-2</v>
      </c>
      <c r="J16">
        <v>0.22117118477619327</v>
      </c>
      <c r="K16">
        <v>0.19176979792890758</v>
      </c>
      <c r="L16">
        <v>-0.16419621443133078</v>
      </c>
      <c r="M16">
        <v>-0.11812673442395635</v>
      </c>
      <c r="N16">
        <v>0.37283230950158697</v>
      </c>
      <c r="O16">
        <v>-1.3163466789298939E-2</v>
      </c>
      <c r="P16">
        <v>1</v>
      </c>
    </row>
    <row r="17" spans="1:32">
      <c r="A17" t="s">
        <v>58</v>
      </c>
      <c r="B17">
        <v>3.5634832254989882E-2</v>
      </c>
      <c r="C17">
        <v>-5.5488248713360062E-2</v>
      </c>
      <c r="D17">
        <v>-0.18883614351618216</v>
      </c>
      <c r="E17">
        <v>6.1397662666170753E-3</v>
      </c>
      <c r="F17">
        <v>4.7428225539174348E-2</v>
      </c>
      <c r="G17">
        <v>-0.12246435936186957</v>
      </c>
      <c r="H17">
        <v>0.15238947768810343</v>
      </c>
      <c r="I17">
        <v>0.15388639980285154</v>
      </c>
      <c r="J17">
        <v>-0.10679668769038378</v>
      </c>
      <c r="K17">
        <v>-0.10053106449158272</v>
      </c>
      <c r="L17">
        <v>0.21144159732449486</v>
      </c>
      <c r="M17">
        <v>-2.5565499628245683E-2</v>
      </c>
      <c r="N17">
        <v>5.9358606906496518E-2</v>
      </c>
      <c r="O17">
        <v>-5.7505463278529649E-3</v>
      </c>
      <c r="P17">
        <v>-0.18227867846169798</v>
      </c>
      <c r="Q17">
        <v>1</v>
      </c>
    </row>
    <row r="18" spans="1:32">
      <c r="A18" t="s">
        <v>62</v>
      </c>
      <c r="B18">
        <v>-0.1444684264061496</v>
      </c>
      <c r="C18">
        <v>-0.24225068447785075</v>
      </c>
      <c r="D18">
        <v>-0.12634029912001041</v>
      </c>
      <c r="E18">
        <v>8.5796035170839891E-2</v>
      </c>
      <c r="F18">
        <v>1.7075783470594276E-2</v>
      </c>
      <c r="G18">
        <v>-7.4404167043985614E-2</v>
      </c>
      <c r="H18">
        <v>-4.7619047619047589E-2</v>
      </c>
      <c r="I18">
        <v>7.4621197795500915E-2</v>
      </c>
      <c r="J18">
        <v>-0.1268837475648287</v>
      </c>
      <c r="K18">
        <v>-8.4946561530203565E-2</v>
      </c>
      <c r="L18">
        <v>-2.4835500276760587E-2</v>
      </c>
      <c r="M18">
        <v>-0.11467216020540869</v>
      </c>
      <c r="N18">
        <v>0.19481608302339815</v>
      </c>
      <c r="O18">
        <v>-8.0357142857142821E-2</v>
      </c>
      <c r="P18">
        <v>2.9252148420664485E-3</v>
      </c>
      <c r="Q18">
        <v>0.50029753052320713</v>
      </c>
      <c r="R18">
        <v>1</v>
      </c>
    </row>
    <row r="19" spans="1:32">
      <c r="A19" t="s">
        <v>122</v>
      </c>
      <c r="B19">
        <v>0.15122002124062989</v>
      </c>
      <c r="C19">
        <v>-0.11024871320268409</v>
      </c>
      <c r="D19">
        <v>8.7914201602983175E-2</v>
      </c>
      <c r="E19">
        <v>3.8250546737265759E-2</v>
      </c>
      <c r="F19">
        <v>-1.7873804009356526E-2</v>
      </c>
      <c r="G19">
        <v>-0.26056608244286189</v>
      </c>
      <c r="H19">
        <v>-1.8691679485471006E-2</v>
      </c>
      <c r="I19">
        <v>5.4075149081213719E-2</v>
      </c>
      <c r="J19">
        <v>-5.2558121635987984E-2</v>
      </c>
      <c r="K19">
        <v>0.2682313164293359</v>
      </c>
      <c r="L19">
        <v>-0.11698273718070271</v>
      </c>
      <c r="M19">
        <v>-0.11695353032779039</v>
      </c>
      <c r="N19">
        <v>0.10666617455165628</v>
      </c>
      <c r="O19">
        <v>8.411255768461956E-2</v>
      </c>
      <c r="P19">
        <v>0.16534378704024258</v>
      </c>
      <c r="Q19">
        <v>0.42536334756971778</v>
      </c>
      <c r="R19">
        <v>0.34683449711929498</v>
      </c>
      <c r="S19">
        <v>1</v>
      </c>
    </row>
    <row r="20" spans="1:32">
      <c r="A20" t="s">
        <v>123</v>
      </c>
      <c r="B20">
        <v>-0.1449137674618943</v>
      </c>
      <c r="C20">
        <v>-9.0334019392763545E-2</v>
      </c>
      <c r="D20">
        <v>-0.1236294204869586</v>
      </c>
      <c r="E20">
        <v>7.3121078438158293E-2</v>
      </c>
      <c r="F20">
        <v>0.24198993251729362</v>
      </c>
      <c r="G20">
        <v>-3.5057135710052936E-2</v>
      </c>
      <c r="H20">
        <v>-5.0111482858579588E-2</v>
      </c>
      <c r="I20">
        <v>-3.2216187224014016E-2</v>
      </c>
      <c r="J20">
        <v>0.12381814592168987</v>
      </c>
      <c r="K20">
        <v>8.1049437004785854E-2</v>
      </c>
      <c r="L20">
        <v>-4.53013923690741E-2</v>
      </c>
      <c r="M20">
        <v>1.3201967239688915E-2</v>
      </c>
      <c r="N20">
        <v>0.21195187972953367</v>
      </c>
      <c r="O20">
        <v>6.013377943029552E-2</v>
      </c>
      <c r="P20">
        <v>-2.6268364132124567E-2</v>
      </c>
      <c r="Q20">
        <v>0.57234087227287334</v>
      </c>
      <c r="R20">
        <v>0.52561377576110024</v>
      </c>
      <c r="S20">
        <v>0.4755774522025602</v>
      </c>
      <c r="T20">
        <v>1</v>
      </c>
    </row>
    <row r="21" spans="1:32">
      <c r="A21" t="s">
        <v>68</v>
      </c>
      <c r="B21">
        <v>3.8243491340764851E-2</v>
      </c>
      <c r="C21">
        <v>-2.7642251886733582E-2</v>
      </c>
      <c r="D21">
        <v>-0.10619560708732929</v>
      </c>
      <c r="E21">
        <v>-8.401267974931588E-2</v>
      </c>
      <c r="F21">
        <v>3.5685482908782117E-2</v>
      </c>
      <c r="G21">
        <v>3.7500236768823927E-2</v>
      </c>
      <c r="H21">
        <v>-0.25226075237396062</v>
      </c>
      <c r="I21">
        <v>-0.28287808421341587</v>
      </c>
      <c r="J21">
        <v>0.25363786453584214</v>
      </c>
      <c r="K21">
        <v>0.33110264944730972</v>
      </c>
      <c r="L21">
        <v>-9.8372340623953267E-2</v>
      </c>
      <c r="M21">
        <v>0.11089132981357577</v>
      </c>
      <c r="N21">
        <v>7.8658868317412145E-2</v>
      </c>
      <c r="O21">
        <v>7.8686840190042726E-2</v>
      </c>
      <c r="P21">
        <v>6.0847679536453272E-2</v>
      </c>
      <c r="Q21">
        <v>-0.10732053140339874</v>
      </c>
      <c r="R21">
        <v>-0.10800154535888226</v>
      </c>
      <c r="S21">
        <v>5.9754415985600051E-2</v>
      </c>
      <c r="T21">
        <v>0.18877466150263617</v>
      </c>
      <c r="U21">
        <v>1</v>
      </c>
    </row>
    <row r="22" spans="1:32">
      <c r="A22" t="s">
        <v>74</v>
      </c>
      <c r="B22">
        <v>8.6920802804242206E-2</v>
      </c>
      <c r="C22">
        <v>-3.8478814978334754E-2</v>
      </c>
      <c r="D22">
        <v>-1.2073818315758884E-2</v>
      </c>
      <c r="E22">
        <v>-0.13368973952555377</v>
      </c>
      <c r="F22">
        <v>0.11703683492189565</v>
      </c>
      <c r="G22">
        <v>-0.15236741818840285</v>
      </c>
      <c r="H22">
        <v>-3.2843202117054333E-2</v>
      </c>
      <c r="I22">
        <v>6.7797586127202158E-2</v>
      </c>
      <c r="J22">
        <v>0.12502983633877102</v>
      </c>
      <c r="K22">
        <v>0.28781482174402517</v>
      </c>
      <c r="L22">
        <v>-0.2585442317025437</v>
      </c>
      <c r="M22">
        <v>-0.22408895562211661</v>
      </c>
      <c r="N22">
        <v>0.14005078188196679</v>
      </c>
      <c r="O22">
        <v>-0.16832141084990423</v>
      </c>
      <c r="P22">
        <v>0.25168834805417045</v>
      </c>
      <c r="Q22">
        <v>-9.1222449623984236E-2</v>
      </c>
      <c r="R22">
        <v>-3.2843202117054479E-2</v>
      </c>
      <c r="S22">
        <v>0.25497089354388747</v>
      </c>
      <c r="T22">
        <v>0.12596021005175101</v>
      </c>
      <c r="U22">
        <v>1.5962024624292014E-3</v>
      </c>
      <c r="V22">
        <v>1</v>
      </c>
    </row>
    <row r="23" spans="1:32">
      <c r="A23" s="41" t="s">
        <v>78</v>
      </c>
      <c r="B23">
        <v>-1.8705948836387085E-2</v>
      </c>
      <c r="C23" s="41">
        <v>0.25720119739912939</v>
      </c>
      <c r="D23">
        <v>-9.2311991805913929E-2</v>
      </c>
      <c r="E23" s="41">
        <v>-0.28178005133243894</v>
      </c>
      <c r="F23" s="41">
        <v>0.52112981958364402</v>
      </c>
      <c r="G23">
        <v>0.22533287906296784</v>
      </c>
      <c r="H23">
        <v>-0.10608432003756248</v>
      </c>
      <c r="I23">
        <v>-6.4457867511810282E-3</v>
      </c>
      <c r="J23">
        <v>0.1876022388060431</v>
      </c>
      <c r="K23" s="41">
        <v>0.29817069474439656</v>
      </c>
      <c r="L23">
        <v>-0.14191805700227525</v>
      </c>
      <c r="M23">
        <v>-2.1727958858879973E-2</v>
      </c>
      <c r="N23">
        <v>0.18739052067423273</v>
      </c>
      <c r="O23">
        <v>-7.7622673198216446E-2</v>
      </c>
      <c r="P23">
        <v>0.16678533912308066</v>
      </c>
      <c r="Q23">
        <v>-1.1665208606713887E-2</v>
      </c>
      <c r="R23">
        <v>5.5198345385398313E-2</v>
      </c>
      <c r="S23">
        <v>4.8148323070035692E-2</v>
      </c>
      <c r="T23">
        <v>0.17878038499833138</v>
      </c>
      <c r="U23" s="41">
        <v>0.28011629150265216</v>
      </c>
      <c r="V23">
        <v>8.3874508061126438E-2</v>
      </c>
      <c r="W23">
        <v>1</v>
      </c>
    </row>
    <row r="24" spans="1:32">
      <c r="A24" t="s">
        <v>124</v>
      </c>
      <c r="B24">
        <v>0.12080208263297146</v>
      </c>
      <c r="C24">
        <v>0.13513388826673536</v>
      </c>
      <c r="D24">
        <v>7.3513694104184679E-2</v>
      </c>
      <c r="E24">
        <v>-0.14403155043165358</v>
      </c>
      <c r="F24">
        <v>0.21307068687846614</v>
      </c>
      <c r="G24">
        <v>7.7254778339409108E-2</v>
      </c>
      <c r="H24">
        <v>0.14347843262889914</v>
      </c>
      <c r="I24">
        <v>6.8804689631714849E-2</v>
      </c>
      <c r="J24">
        <v>0.1215955837689761</v>
      </c>
      <c r="K24">
        <v>4.9891311019531294E-2</v>
      </c>
      <c r="L24">
        <v>-8.1744222149065973E-2</v>
      </c>
      <c r="M24">
        <v>8.7052231529375662E-2</v>
      </c>
      <c r="N24">
        <v>0.15587628250750049</v>
      </c>
      <c r="O24">
        <v>-2.8071867253480234E-2</v>
      </c>
      <c r="P24">
        <v>0.15979820836114025</v>
      </c>
      <c r="Q24">
        <v>-4.6204444937291873E-2</v>
      </c>
      <c r="R24">
        <v>-0.13100204718290781</v>
      </c>
      <c r="S24">
        <v>7.7268456768767008E-2</v>
      </c>
      <c r="T24">
        <v>-0.14588237426322459</v>
      </c>
      <c r="U24">
        <v>5.255128743774427E-3</v>
      </c>
      <c r="V24">
        <v>-1.5417387389597853E-2</v>
      </c>
      <c r="W24" s="41">
        <v>0.21316669143612271</v>
      </c>
      <c r="X24">
        <v>1</v>
      </c>
    </row>
    <row r="25" spans="1:32">
      <c r="A25" t="s">
        <v>125</v>
      </c>
      <c r="B25">
        <v>8.7525550249262993E-3</v>
      </c>
      <c r="C25">
        <v>7.8727461800902607E-2</v>
      </c>
      <c r="D25">
        <v>-0.12807279578031508</v>
      </c>
      <c r="E25">
        <v>-0.15110529772562564</v>
      </c>
      <c r="F25">
        <v>3.2820423240077098E-2</v>
      </c>
      <c r="G25">
        <v>7.3236914143662889E-3</v>
      </c>
      <c r="H25">
        <v>7.6271624658683007E-2</v>
      </c>
      <c r="I25">
        <v>-4.0861907619362474E-2</v>
      </c>
      <c r="J25">
        <v>-1.7701794790536768E-2</v>
      </c>
      <c r="K25">
        <v>-8.0627708088074866E-3</v>
      </c>
      <c r="L25">
        <v>4.9502908699021443E-2</v>
      </c>
      <c r="M25">
        <v>1.6744922730642361E-2</v>
      </c>
      <c r="N25">
        <v>0.16556668210685146</v>
      </c>
      <c r="O25">
        <v>-5.4237599757285697E-2</v>
      </c>
      <c r="P25">
        <v>5.8306312189465977E-2</v>
      </c>
      <c r="Q25">
        <v>-6.549812432432159E-3</v>
      </c>
      <c r="R25">
        <v>-9.15259495904195E-2</v>
      </c>
      <c r="S25">
        <v>4.7310285433807761E-3</v>
      </c>
      <c r="T25">
        <v>-0.28030882491109166</v>
      </c>
      <c r="U25">
        <v>-0.11334735782314452</v>
      </c>
      <c r="V25">
        <v>6.5464114580587138E-2</v>
      </c>
      <c r="W25">
        <v>9.5287860653649609E-2</v>
      </c>
      <c r="X25">
        <v>-4.4999831815780142E-2</v>
      </c>
      <c r="Y25">
        <v>1</v>
      </c>
    </row>
    <row r="26" spans="1:32">
      <c r="A26" t="s">
        <v>126</v>
      </c>
      <c r="B26">
        <v>5.2864166863117991E-2</v>
      </c>
      <c r="C26">
        <v>-6.5828973261853038E-2</v>
      </c>
      <c r="D26">
        <v>0.20958069624189224</v>
      </c>
      <c r="E26">
        <v>0.27413119651599011</v>
      </c>
      <c r="F26">
        <v>-0.11308855049909106</v>
      </c>
      <c r="G26">
        <v>-0.13122424644264175</v>
      </c>
      <c r="H26">
        <v>-4.7883218534577436E-2</v>
      </c>
      <c r="I26">
        <v>-7.6030326895227943E-2</v>
      </c>
      <c r="J26">
        <v>3.7363216521241393E-3</v>
      </c>
      <c r="K26">
        <v>1.3941757520326158E-2</v>
      </c>
      <c r="L26">
        <v>-3.9182211140990374E-2</v>
      </c>
      <c r="M26">
        <v>-0.15904595068400121</v>
      </c>
      <c r="N26">
        <v>-8.7296205732833188E-3</v>
      </c>
      <c r="O26">
        <v>0.13374278280347487</v>
      </c>
      <c r="P26">
        <v>8.8851856330680698E-2</v>
      </c>
      <c r="Q26">
        <v>-0.21268774240756508</v>
      </c>
      <c r="R26">
        <v>6.6045818668382644E-3</v>
      </c>
      <c r="S26">
        <v>5.6458132659919495E-2</v>
      </c>
      <c r="T26">
        <v>-0.12726722502233434</v>
      </c>
      <c r="U26">
        <v>-0.13567062014249237</v>
      </c>
      <c r="V26">
        <v>8.7308535903358776E-3</v>
      </c>
      <c r="W26">
        <v>-0.18836462373094942</v>
      </c>
      <c r="X26">
        <v>5.6238893447290009E-2</v>
      </c>
      <c r="Y26">
        <v>-0.13039086710023925</v>
      </c>
      <c r="Z26">
        <v>1</v>
      </c>
    </row>
    <row r="27" spans="1:32">
      <c r="A27" t="s">
        <v>127</v>
      </c>
      <c r="B27">
        <v>1.1065666703449774E-2</v>
      </c>
      <c r="C27">
        <v>-4.7100642593451703E-2</v>
      </c>
      <c r="D27">
        <v>0.10786615167162565</v>
      </c>
      <c r="E27">
        <v>-0.1553861525871878</v>
      </c>
      <c r="F27">
        <v>0.10629675210444924</v>
      </c>
      <c r="G27">
        <v>0.240849044431272</v>
      </c>
      <c r="H27">
        <v>-0.25714285714285745</v>
      </c>
      <c r="I27">
        <v>-0.25055502182873934</v>
      </c>
      <c r="J27">
        <v>0.18540010903599513</v>
      </c>
      <c r="K27">
        <v>-5.2242135341075274E-2</v>
      </c>
      <c r="L27">
        <v>0.1629829705662412</v>
      </c>
      <c r="M27">
        <v>1.764187080083166E-3</v>
      </c>
      <c r="N27">
        <v>9.2612568698815428E-2</v>
      </c>
      <c r="O27">
        <v>0.11607142857142864</v>
      </c>
      <c r="P27">
        <v>6.1429511683395348E-3</v>
      </c>
      <c r="Q27">
        <v>1.9551857514700049E-2</v>
      </c>
      <c r="R27">
        <v>-7.3809523809523755E-2</v>
      </c>
      <c r="S27">
        <v>-1.8691679485470993E-2</v>
      </c>
      <c r="T27">
        <v>7.4833147735478805E-2</v>
      </c>
      <c r="U27">
        <v>0.21106587721564413</v>
      </c>
      <c r="V27">
        <v>-7.8002605028004504E-2</v>
      </c>
      <c r="W27" s="41">
        <v>0.24494265764770537</v>
      </c>
      <c r="X27">
        <v>0.12975440863830875</v>
      </c>
      <c r="Y27">
        <v>0.19932317910802505</v>
      </c>
      <c r="Z27">
        <v>4.2929782134448757E-2</v>
      </c>
      <c r="AA27">
        <v>1</v>
      </c>
    </row>
    <row r="28" spans="1:32">
      <c r="A28" t="s">
        <v>128</v>
      </c>
      <c r="B28">
        <v>0.15573361807260319</v>
      </c>
      <c r="C28">
        <v>0.27219889264785185</v>
      </c>
      <c r="D28">
        <v>-0.16825578031967783</v>
      </c>
      <c r="E28">
        <v>-4.5672167433827163E-3</v>
      </c>
      <c r="F28">
        <v>-9.8555747484565859E-2</v>
      </c>
      <c r="G28">
        <v>-6.6838307520926191E-2</v>
      </c>
      <c r="H28">
        <v>0.26307768168970846</v>
      </c>
      <c r="I28">
        <v>-0.15134049643786424</v>
      </c>
      <c r="J28">
        <v>-8.4526696829452644E-2</v>
      </c>
      <c r="K28">
        <v>-9.1697607288382069E-2</v>
      </c>
      <c r="L28">
        <v>-1.310717109866031E-2</v>
      </c>
      <c r="M28">
        <v>-4.4902497076692666E-2</v>
      </c>
      <c r="N28">
        <v>-0.2662783929124779</v>
      </c>
      <c r="O28">
        <v>9.8386775266069801E-2</v>
      </c>
      <c r="P28">
        <v>-2.3387077778355494E-2</v>
      </c>
      <c r="Q28">
        <v>-9.9872065191969658E-2</v>
      </c>
      <c r="R28">
        <v>-0.21531018935038448</v>
      </c>
      <c r="S28">
        <v>-0.20149197624277199</v>
      </c>
      <c r="T28">
        <v>-0.28490030256286109</v>
      </c>
      <c r="U28">
        <v>-3.9084919612105348E-2</v>
      </c>
      <c r="V28">
        <v>-9.1706741772233993E-2</v>
      </c>
      <c r="W28">
        <v>7.7993778166224548E-2</v>
      </c>
      <c r="X28">
        <v>0.1062864702478972</v>
      </c>
      <c r="Y28">
        <v>8.5264194905303431E-2</v>
      </c>
      <c r="Z28">
        <v>0.15168674152916684</v>
      </c>
      <c r="AA28">
        <v>4.6626776104355033E-2</v>
      </c>
      <c r="AB28">
        <v>1</v>
      </c>
    </row>
    <row r="29" spans="1:32">
      <c r="A29" t="s">
        <v>129</v>
      </c>
      <c r="B29">
        <v>7.6765877562281117E-3</v>
      </c>
      <c r="C29">
        <v>0.1019887140334494</v>
      </c>
      <c r="D29">
        <v>-0.16765635863600012</v>
      </c>
      <c r="E29">
        <v>-2.1540319956253436E-2</v>
      </c>
      <c r="F29">
        <v>-7.2345138426656071E-3</v>
      </c>
      <c r="G29">
        <v>-7.3246160161371088E-2</v>
      </c>
      <c r="H29">
        <v>0.10193587383624433</v>
      </c>
      <c r="I29">
        <v>-2.1759198641225993E-2</v>
      </c>
      <c r="J29">
        <v>0.1435272474300088</v>
      </c>
      <c r="K29">
        <v>-0.13625457759818158</v>
      </c>
      <c r="L29">
        <v>-5.3441093739060933E-2</v>
      </c>
      <c r="M29">
        <v>0.21662498088759319</v>
      </c>
      <c r="N29">
        <v>3.4752808405603521E-3</v>
      </c>
      <c r="O29">
        <v>5.5215264994632349E-2</v>
      </c>
      <c r="P29">
        <v>2.3482016072927333E-3</v>
      </c>
      <c r="Q29">
        <v>-0.10053106449158267</v>
      </c>
      <c r="R29">
        <v>-0.10052009781074082</v>
      </c>
      <c r="S29">
        <v>-9.0398399459610479E-2</v>
      </c>
      <c r="T29">
        <v>-0.18116932977540395</v>
      </c>
      <c r="U29">
        <v>7.0734314969209219E-2</v>
      </c>
      <c r="V29">
        <v>-8.2755915666857111E-2</v>
      </c>
      <c r="W29">
        <v>-5.6105734442788081E-2</v>
      </c>
      <c r="X29">
        <v>0.2416668336745329</v>
      </c>
      <c r="Y29">
        <v>9.8365803867450766E-2</v>
      </c>
      <c r="Z29">
        <v>9.6217763168448146E-3</v>
      </c>
      <c r="AA29">
        <v>9.7263812952083195E-2</v>
      </c>
      <c r="AB29">
        <v>0.34199010540701663</v>
      </c>
      <c r="AC29">
        <v>1</v>
      </c>
    </row>
    <row r="30" spans="1:32">
      <c r="A30" t="s">
        <v>112</v>
      </c>
      <c r="B30">
        <v>0.19547530359420215</v>
      </c>
      <c r="C30">
        <v>-3.1857551324958676E-2</v>
      </c>
      <c r="D30">
        <v>4.4633851921405079E-2</v>
      </c>
      <c r="E30">
        <v>7.4391562573488071E-2</v>
      </c>
      <c r="F30">
        <v>-0.11038188122324495</v>
      </c>
      <c r="G30">
        <v>-8.2167037598552289E-2</v>
      </c>
      <c r="H30">
        <v>0.17054932094517886</v>
      </c>
      <c r="I30">
        <v>-5.2147997435104274E-2</v>
      </c>
      <c r="J30">
        <v>1.3924460004577161E-2</v>
      </c>
      <c r="K30">
        <v>4.946977985328214E-3</v>
      </c>
      <c r="L30">
        <v>0.23213580021541091</v>
      </c>
      <c r="M30">
        <v>1.2328778690921844E-2</v>
      </c>
      <c r="N30">
        <v>2.0945313742457773E-3</v>
      </c>
      <c r="O30">
        <v>7.9035051169717041E-2</v>
      </c>
      <c r="P30">
        <v>-0.1144777842344253</v>
      </c>
      <c r="Q30">
        <v>-2.5451704503438505E-2</v>
      </c>
      <c r="R30">
        <v>-0.19550775815666838</v>
      </c>
      <c r="S30">
        <v>-0.24238051653565368</v>
      </c>
      <c r="T30">
        <v>-9.3385920954703522E-2</v>
      </c>
      <c r="U30">
        <v>-3.1268377547568664E-2</v>
      </c>
      <c r="V30">
        <v>-0.10328408973070848</v>
      </c>
      <c r="W30">
        <v>1.4465476593535583E-2</v>
      </c>
      <c r="X30">
        <v>-0.12424504202926551</v>
      </c>
      <c r="Y30">
        <v>0.12476470126806605</v>
      </c>
      <c r="Z30">
        <v>-0.17385129745175421</v>
      </c>
      <c r="AA30">
        <v>-3.3277916281986416E-3</v>
      </c>
      <c r="AB30">
        <v>0.16142770396581463</v>
      </c>
      <c r="AC30">
        <v>-4.9469779853282263E-2</v>
      </c>
      <c r="AD30">
        <v>1</v>
      </c>
    </row>
    <row r="31" spans="1:32">
      <c r="A31" t="s">
        <v>130</v>
      </c>
      <c r="B31">
        <v>0.19417132559130645</v>
      </c>
      <c r="C31">
        <v>-4.5482598768021324E-3</v>
      </c>
      <c r="D31">
        <v>3.8567522383689989E-2</v>
      </c>
      <c r="E31">
        <v>-1.0454715928286953E-3</v>
      </c>
      <c r="F31">
        <v>-9.6912215246523714E-2</v>
      </c>
      <c r="G31">
        <v>-0.29496524032689725</v>
      </c>
      <c r="H31">
        <v>3.3292654363397178E-2</v>
      </c>
      <c r="I31">
        <v>4.9102204869792408E-2</v>
      </c>
      <c r="J31">
        <v>-9.502981969105688E-2</v>
      </c>
      <c r="K31">
        <v>-3.5401113990314211E-2</v>
      </c>
      <c r="L31">
        <v>6.1283415034521357E-3</v>
      </c>
      <c r="M31">
        <v>0.26506521125321608</v>
      </c>
      <c r="N31">
        <v>-1.9721967036684758E-3</v>
      </c>
      <c r="O31">
        <v>0.16254648895070398</v>
      </c>
      <c r="P31">
        <v>-4.0421817886059683E-2</v>
      </c>
      <c r="Q31">
        <v>-3.1533097860173609E-2</v>
      </c>
      <c r="R31">
        <v>-0.13186502316482798</v>
      </c>
      <c r="S31">
        <v>9.2929479937457385E-2</v>
      </c>
      <c r="T31">
        <v>-0.13775943971372898</v>
      </c>
      <c r="U31">
        <v>8.5280550242559844E-2</v>
      </c>
      <c r="V31">
        <v>-8.1043005535327256E-2</v>
      </c>
      <c r="W31">
        <v>4.4645286257971296E-2</v>
      </c>
      <c r="X31">
        <v>-1.0946273575549481E-2</v>
      </c>
      <c r="Y31">
        <v>6.245644902265398E-2</v>
      </c>
      <c r="Z31">
        <v>0.15572965283183396</v>
      </c>
      <c r="AA31">
        <v>8.0685727045409703E-2</v>
      </c>
      <c r="AB31">
        <v>0.21955446370900328</v>
      </c>
      <c r="AC31">
        <v>0.1490573220644808</v>
      </c>
      <c r="AD31">
        <v>9.2152057229427417E-2</v>
      </c>
      <c r="AE31">
        <v>1</v>
      </c>
    </row>
    <row r="32" spans="1:32">
      <c r="A32" t="s">
        <v>131</v>
      </c>
      <c r="B32">
        <v>2.5521313799648875E-2</v>
      </c>
      <c r="C32">
        <v>-1.9426969686768308E-2</v>
      </c>
      <c r="D32">
        <v>-0.22030365555716397</v>
      </c>
      <c r="E32">
        <v>-1.0323954239835755E-2</v>
      </c>
      <c r="F32">
        <v>0.32709089393074986</v>
      </c>
      <c r="G32">
        <v>-0.22266828504967082</v>
      </c>
      <c r="H32">
        <v>0.11603381867926479</v>
      </c>
      <c r="I32">
        <v>-7.071175736616693E-2</v>
      </c>
      <c r="J32">
        <v>0.11881205601669596</v>
      </c>
      <c r="K32">
        <v>-5.8647209812234743E-2</v>
      </c>
      <c r="L32">
        <v>-3.5021363804613216E-2</v>
      </c>
      <c r="M32">
        <v>8.9691276050362492E-2</v>
      </c>
      <c r="N32">
        <v>0.13226971730698825</v>
      </c>
      <c r="O32">
        <v>-7.305833027953694E-2</v>
      </c>
      <c r="P32">
        <v>-5.3591254315038785E-2</v>
      </c>
      <c r="Q32">
        <v>7.6808792501073614E-2</v>
      </c>
      <c r="R32">
        <v>-2.5785293039836534E-2</v>
      </c>
      <c r="S32">
        <v>-5.5480152058377391E-2</v>
      </c>
      <c r="T32">
        <v>0.14311160272274209</v>
      </c>
      <c r="U32">
        <v>0.15288834712128574</v>
      </c>
      <c r="V32">
        <v>-9.633164347111197E-3</v>
      </c>
      <c r="W32" s="41">
        <v>0.21597178520680146</v>
      </c>
      <c r="X32">
        <v>0.16645669542256733</v>
      </c>
      <c r="Y32">
        <v>-2.4474317061581549E-3</v>
      </c>
      <c r="Z32">
        <v>-2.980268879735255E-3</v>
      </c>
      <c r="AA32">
        <v>0.1491249447470549</v>
      </c>
      <c r="AB32">
        <v>0.11697461770803055</v>
      </c>
      <c r="AC32">
        <v>0.11282241016166288</v>
      </c>
      <c r="AD32">
        <v>7.3079883432838083E-2</v>
      </c>
      <c r="AE32">
        <v>0.27336086637386747</v>
      </c>
      <c r="AF32">
        <v>1</v>
      </c>
    </row>
    <row r="33" spans="1:34">
      <c r="A33" t="s">
        <v>132</v>
      </c>
      <c r="B33">
        <v>8.3838904611501126E-3</v>
      </c>
      <c r="C33">
        <v>3.4264306123936494E-2</v>
      </c>
      <c r="D33">
        <v>-0.11104356994127426</v>
      </c>
      <c r="E33">
        <v>-2.5038297999536965E-2</v>
      </c>
      <c r="F33">
        <v>-7.6007512624882381E-2</v>
      </c>
      <c r="G33">
        <v>6.3053391053225702E-2</v>
      </c>
      <c r="H33">
        <v>0.18219652674325473</v>
      </c>
      <c r="I33">
        <v>-8.4587556492911789E-2</v>
      </c>
      <c r="J33">
        <v>-0.13266641729671297</v>
      </c>
      <c r="K33">
        <v>-3.2501633786129101E-2</v>
      </c>
      <c r="L33">
        <v>0.13900755891391023</v>
      </c>
      <c r="M33">
        <v>0.18757436660358079</v>
      </c>
      <c r="N33">
        <v>-8.9696718805935452E-2</v>
      </c>
      <c r="O33">
        <v>2.3451038095666472E-2</v>
      </c>
      <c r="P33">
        <v>-0.18062729880441095</v>
      </c>
      <c r="Q33">
        <v>-8.4233307827972406E-2</v>
      </c>
      <c r="R33">
        <v>-0.16836642735350263</v>
      </c>
      <c r="S33">
        <v>-7.3011590071967974E-2</v>
      </c>
      <c r="T33">
        <v>-0.18089123829283751</v>
      </c>
      <c r="U33">
        <v>0.13676841114850771</v>
      </c>
      <c r="V33">
        <v>-0.22789245641339662</v>
      </c>
      <c r="W33">
        <v>2.552821523485049E-2</v>
      </c>
      <c r="X33">
        <v>0.32879711056998662</v>
      </c>
      <c r="Y33">
        <v>4.9311670856562378E-2</v>
      </c>
      <c r="Z33">
        <v>-7.8395284642371298E-3</v>
      </c>
      <c r="AA33">
        <v>0.10282378241946047</v>
      </c>
      <c r="AB33">
        <v>0.24210151235675154</v>
      </c>
      <c r="AC33">
        <v>0.21528309903881543</v>
      </c>
      <c r="AD33">
        <v>7.1436769395628749E-2</v>
      </c>
      <c r="AE33">
        <v>0.21999410056854962</v>
      </c>
      <c r="AF33">
        <v>0.15835175041770114</v>
      </c>
      <c r="AG33">
        <v>1</v>
      </c>
    </row>
    <row r="34" spans="1:34" ht="15.95" thickBot="1">
      <c r="A34" s="10" t="s">
        <v>133</v>
      </c>
      <c r="B34" s="10">
        <v>-0.10324494198025364</v>
      </c>
      <c r="C34" s="10">
        <v>8.2402516885500376E-2</v>
      </c>
      <c r="D34" s="10">
        <v>-5.1006583856125401E-2</v>
      </c>
      <c r="E34" s="10">
        <v>-0.13155415476095508</v>
      </c>
      <c r="F34" s="10">
        <v>-5.335386370034445E-2</v>
      </c>
      <c r="G34" s="10">
        <v>9.830102627742042E-2</v>
      </c>
      <c r="H34" s="10">
        <v>-5.5795247563210207E-2</v>
      </c>
      <c r="I34" s="10">
        <v>-9.7522172943004345E-2</v>
      </c>
      <c r="J34" s="10">
        <v>-1.3758796652922449E-2</v>
      </c>
      <c r="K34" s="10">
        <v>-6.9119377107392271E-2</v>
      </c>
      <c r="L34" s="10">
        <v>3.7587190790834071E-2</v>
      </c>
      <c r="M34" s="10">
        <v>0.2067098352502254</v>
      </c>
      <c r="N34" s="10">
        <v>-2.9264877335037649E-2</v>
      </c>
      <c r="O34" s="10">
        <v>9.7641683235617893E-2</v>
      </c>
      <c r="P34" s="10">
        <v>7.8831920677429293E-2</v>
      </c>
      <c r="Q34" s="10">
        <v>-0.26203007738878309</v>
      </c>
      <c r="R34" s="10">
        <v>-0.1069408911628196</v>
      </c>
      <c r="S34" s="10">
        <v>-0.12005017023305992</v>
      </c>
      <c r="T34" s="10">
        <v>-0.20702697769016826</v>
      </c>
      <c r="U34" s="10">
        <v>0.1120830970654509</v>
      </c>
      <c r="V34" s="10">
        <v>-9.7274921305889911E-2</v>
      </c>
      <c r="W34" s="10">
        <v>0.15854581270030907</v>
      </c>
      <c r="X34" s="10">
        <v>0.1323793932865337</v>
      </c>
      <c r="Y34" s="10">
        <v>1.4122268093229659E-2</v>
      </c>
      <c r="Z34" s="10">
        <v>-3.9552792753459055E-2</v>
      </c>
      <c r="AA34" s="10">
        <v>0.12832906939538363</v>
      </c>
      <c r="AB34" s="10">
        <v>0.18879156330377325</v>
      </c>
      <c r="AC34" s="10">
        <v>0.30799594439053973</v>
      </c>
      <c r="AD34" s="10">
        <v>7.4734170487983212E-2</v>
      </c>
      <c r="AE34" s="10">
        <v>0.14277807485468977</v>
      </c>
      <c r="AF34" s="10">
        <v>5.5949320336300297E-4</v>
      </c>
      <c r="AG34" s="10">
        <v>0.11789528351880021</v>
      </c>
      <c r="AH34" s="10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10AD-FB8D-D94D-B758-DA00C51FBEAF}">
  <dimension ref="A1:I118"/>
  <sheetViews>
    <sheetView workbookViewId="0">
      <selection activeCell="U15" sqref="U15"/>
    </sheetView>
  </sheetViews>
  <sheetFormatPr defaultColWidth="11" defaultRowHeight="15"/>
  <sheetData>
    <row r="1" spans="1:9">
      <c r="A1" t="s">
        <v>134</v>
      </c>
    </row>
    <row r="2" spans="1:9" ht="15.95" thickBot="1"/>
    <row r="3" spans="1:9">
      <c r="A3" s="11" t="s">
        <v>135</v>
      </c>
      <c r="B3" s="11"/>
    </row>
    <row r="4" spans="1:9">
      <c r="A4" t="s">
        <v>136</v>
      </c>
      <c r="B4">
        <v>0.4645391169979402</v>
      </c>
    </row>
    <row r="5" spans="1:9">
      <c r="A5" t="s">
        <v>137</v>
      </c>
      <c r="B5">
        <v>0.21579659122122596</v>
      </c>
    </row>
    <row r="6" spans="1:9">
      <c r="A6" t="s">
        <v>138</v>
      </c>
      <c r="B6">
        <v>0.14717879295308323</v>
      </c>
    </row>
    <row r="7" spans="1:9">
      <c r="A7" t="s">
        <v>139</v>
      </c>
      <c r="B7">
        <v>2.3126128369979084</v>
      </c>
    </row>
    <row r="8" spans="1:9" ht="15.95" thickBot="1">
      <c r="A8" s="10" t="s">
        <v>140</v>
      </c>
      <c r="B8" s="10">
        <v>88</v>
      </c>
    </row>
    <row r="10" spans="1:9" ht="15.95" thickBot="1">
      <c r="A10" t="s">
        <v>141</v>
      </c>
    </row>
    <row r="11" spans="1:9">
      <c r="A11" s="17"/>
      <c r="B11" s="17" t="s">
        <v>142</v>
      </c>
      <c r="C11" s="17" t="s">
        <v>143</v>
      </c>
      <c r="D11" s="17" t="s">
        <v>144</v>
      </c>
      <c r="E11" s="17" t="s">
        <v>145</v>
      </c>
      <c r="F11" s="17" t="s">
        <v>146</v>
      </c>
    </row>
    <row r="12" spans="1:9">
      <c r="A12" t="s">
        <v>147</v>
      </c>
      <c r="B12">
        <v>7</v>
      </c>
      <c r="C12">
        <v>117.73665838310797</v>
      </c>
      <c r="D12">
        <v>16.819522626158282</v>
      </c>
      <c r="E12">
        <v>3.1449069580743765</v>
      </c>
      <c r="F12">
        <v>5.4906628516736659E-3</v>
      </c>
    </row>
    <row r="13" spans="1:9">
      <c r="A13" t="s">
        <v>148</v>
      </c>
      <c r="B13">
        <v>80</v>
      </c>
      <c r="C13">
        <v>427.85425070780116</v>
      </c>
      <c r="D13">
        <v>5.3481781338475143</v>
      </c>
    </row>
    <row r="14" spans="1:9" ht="15.95" thickBot="1">
      <c r="A14" s="10" t="s">
        <v>149</v>
      </c>
      <c r="B14" s="10">
        <v>87</v>
      </c>
      <c r="C14" s="10">
        <v>545.59090909090912</v>
      </c>
      <c r="D14" s="10"/>
      <c r="E14" s="10"/>
      <c r="F14" s="10"/>
    </row>
    <row r="15" spans="1:9" ht="15.95" thickBot="1"/>
    <row r="16" spans="1:9">
      <c r="A16" s="17"/>
      <c r="B16" s="17" t="s">
        <v>150</v>
      </c>
      <c r="C16" s="17" t="s">
        <v>139</v>
      </c>
      <c r="D16" s="17" t="s">
        <v>151</v>
      </c>
      <c r="E16" s="17" t="s">
        <v>152</v>
      </c>
      <c r="F16" s="17" t="s">
        <v>153</v>
      </c>
      <c r="G16" s="17" t="s">
        <v>154</v>
      </c>
      <c r="H16" s="17" t="s">
        <v>155</v>
      </c>
      <c r="I16" s="17" t="s">
        <v>156</v>
      </c>
    </row>
    <row r="17" spans="1:9">
      <c r="A17" t="s">
        <v>157</v>
      </c>
      <c r="B17">
        <v>1.377936837999582</v>
      </c>
      <c r="C17">
        <v>1.981792760300237</v>
      </c>
      <c r="D17">
        <v>0.69529814903089449</v>
      </c>
      <c r="E17">
        <v>0.48888322682687291</v>
      </c>
      <c r="F17">
        <v>-2.565956442780803</v>
      </c>
      <c r="G17">
        <v>5.3218301187799666</v>
      </c>
      <c r="H17">
        <v>-2.565956442780803</v>
      </c>
      <c r="I17">
        <v>5.3218301187799666</v>
      </c>
    </row>
    <row r="18" spans="1:9">
      <c r="A18" t="s">
        <v>7</v>
      </c>
      <c r="B18">
        <v>-6.5698079515434105E-2</v>
      </c>
      <c r="C18">
        <v>0.56271616410702185</v>
      </c>
      <c r="D18">
        <v>-0.11675171908326258</v>
      </c>
      <c r="E18">
        <v>0.90734940662132291</v>
      </c>
      <c r="F18">
        <v>-1.185538934253433</v>
      </c>
      <c r="G18">
        <v>1.0541427752225649</v>
      </c>
      <c r="H18">
        <v>-1.185538934253433</v>
      </c>
      <c r="I18">
        <v>1.0541427752225649</v>
      </c>
    </row>
    <row r="19" spans="1:9">
      <c r="A19" t="s">
        <v>11</v>
      </c>
      <c r="B19">
        <v>4.9109726268619425E-2</v>
      </c>
      <c r="C19">
        <v>3.104141680917161E-2</v>
      </c>
      <c r="D19">
        <v>1.5820710301505725</v>
      </c>
      <c r="E19">
        <v>0.1175790658291565</v>
      </c>
      <c r="F19">
        <v>-1.2664661867225945E-2</v>
      </c>
      <c r="G19">
        <v>0.1108841144044648</v>
      </c>
      <c r="H19">
        <v>-1.2664661867225945E-2</v>
      </c>
      <c r="I19">
        <v>0.1108841144044648</v>
      </c>
    </row>
    <row r="20" spans="1:9">
      <c r="A20" t="s">
        <v>14</v>
      </c>
      <c r="B20">
        <v>-1.1416223629662473E-6</v>
      </c>
      <c r="C20">
        <v>2.1869094674340903E-6</v>
      </c>
      <c r="D20">
        <v>-0.52202543359315068</v>
      </c>
      <c r="E20">
        <v>0.60309507610505919</v>
      </c>
      <c r="F20">
        <v>-5.4937108997018746E-6</v>
      </c>
      <c r="G20">
        <v>3.2104661737693795E-6</v>
      </c>
      <c r="H20">
        <v>-5.4937108997018746E-6</v>
      </c>
      <c r="I20">
        <v>3.2104661737693795E-6</v>
      </c>
    </row>
    <row r="21" spans="1:9">
      <c r="A21" t="s">
        <v>16</v>
      </c>
      <c r="B21">
        <v>-0.46868349952264288</v>
      </c>
      <c r="C21">
        <v>0.30198188703875828</v>
      </c>
      <c r="D21">
        <v>-1.5520252029635442</v>
      </c>
      <c r="E21">
        <v>0.12460348411957194</v>
      </c>
      <c r="F21">
        <v>-1.0696466067998682</v>
      </c>
      <c r="G21">
        <v>0.13227960775458247</v>
      </c>
      <c r="H21">
        <v>-1.0696466067998682</v>
      </c>
      <c r="I21">
        <v>0.13227960775458247</v>
      </c>
    </row>
    <row r="22" spans="1:9">
      <c r="A22" t="s">
        <v>28</v>
      </c>
      <c r="B22">
        <v>0.28460331034901348</v>
      </c>
      <c r="C22">
        <v>0.16924448061525041</v>
      </c>
      <c r="D22">
        <v>1.6816105867346567</v>
      </c>
      <c r="E22">
        <v>9.6544420926114524E-2</v>
      </c>
      <c r="F22">
        <v>-5.2203939772603736E-2</v>
      </c>
      <c r="G22">
        <v>0.6214105604706307</v>
      </c>
      <c r="H22">
        <v>-5.2203939772603736E-2</v>
      </c>
      <c r="I22">
        <v>0.6214105604706307</v>
      </c>
    </row>
    <row r="23" spans="1:9">
      <c r="A23" t="s">
        <v>38</v>
      </c>
      <c r="B23">
        <v>1.4505858526031073E-2</v>
      </c>
      <c r="C23">
        <v>2.9654391136715134E-2</v>
      </c>
      <c r="D23">
        <v>0.48916393053409729</v>
      </c>
      <c r="E23">
        <v>0.62606413021974783</v>
      </c>
      <c r="F23">
        <v>-4.4508260554717807E-2</v>
      </c>
      <c r="G23">
        <v>7.351997760677996E-2</v>
      </c>
      <c r="H23">
        <v>-4.4508260554717807E-2</v>
      </c>
      <c r="I23">
        <v>7.351997760677996E-2</v>
      </c>
    </row>
    <row r="24" spans="1:9" ht="15.95" thickBot="1">
      <c r="A24" s="10" t="s">
        <v>68</v>
      </c>
      <c r="B24" s="10">
        <v>0.65865556608882569</v>
      </c>
      <c r="C24" s="10">
        <v>0.27887702711315548</v>
      </c>
      <c r="D24" s="10">
        <v>2.3618136384592678</v>
      </c>
      <c r="E24" s="10">
        <v>2.0617069905014662E-2</v>
      </c>
      <c r="F24" s="10">
        <v>0.1036725954027502</v>
      </c>
      <c r="G24" s="10">
        <v>1.2136385367749012</v>
      </c>
      <c r="H24" s="10">
        <v>0.1036725954027502</v>
      </c>
      <c r="I24" s="10">
        <v>1.2136385367749012</v>
      </c>
    </row>
    <row r="28" spans="1:9">
      <c r="A28" t="s">
        <v>158</v>
      </c>
      <c r="E28" t="s">
        <v>159</v>
      </c>
    </row>
    <row r="29" spans="1:9" ht="15.95" thickBot="1"/>
    <row r="30" spans="1:9">
      <c r="A30" s="17" t="s">
        <v>160</v>
      </c>
      <c r="B30" s="17" t="s">
        <v>161</v>
      </c>
      <c r="C30" s="17" t="s">
        <v>162</v>
      </c>
      <c r="E30" s="17" t="s">
        <v>163</v>
      </c>
      <c r="F30" s="17" t="s">
        <v>78</v>
      </c>
    </row>
    <row r="31" spans="1:9">
      <c r="A31">
        <v>1</v>
      </c>
      <c r="B31">
        <v>3.3603927891376593</v>
      </c>
      <c r="C31">
        <v>-0.36039278913765926</v>
      </c>
      <c r="E31">
        <v>0.56818181818181823</v>
      </c>
      <c r="F31">
        <v>1</v>
      </c>
    </row>
    <row r="32" spans="1:9">
      <c r="A32">
        <v>2</v>
      </c>
      <c r="B32">
        <v>6.2475145263129139</v>
      </c>
      <c r="C32">
        <v>-5.2475145263129139</v>
      </c>
      <c r="E32">
        <v>1.7045454545454546</v>
      </c>
      <c r="F32">
        <v>1</v>
      </c>
    </row>
    <row r="33" spans="1:6">
      <c r="A33">
        <v>3</v>
      </c>
      <c r="B33">
        <v>4.022520426541214</v>
      </c>
      <c r="C33">
        <v>-1.022520426541214</v>
      </c>
      <c r="E33">
        <v>2.8409090909090913</v>
      </c>
      <c r="F33">
        <v>1</v>
      </c>
    </row>
    <row r="34" spans="1:6">
      <c r="A34">
        <v>4</v>
      </c>
      <c r="B34">
        <v>4.0352690296674059</v>
      </c>
      <c r="C34">
        <v>-2.0352690296674059</v>
      </c>
      <c r="E34">
        <v>3.9772727272727275</v>
      </c>
      <c r="F34">
        <v>1</v>
      </c>
    </row>
    <row r="35" spans="1:6">
      <c r="A35">
        <v>5</v>
      </c>
      <c r="B35">
        <v>5.3575351335012691</v>
      </c>
      <c r="C35">
        <v>-2.3575351335012691</v>
      </c>
      <c r="E35">
        <v>5.1136363636363642</v>
      </c>
      <c r="F35">
        <v>1</v>
      </c>
    </row>
    <row r="36" spans="1:6">
      <c r="A36">
        <v>6</v>
      </c>
      <c r="B36">
        <v>4.6505229813024442</v>
      </c>
      <c r="C36">
        <v>-1.6505229813024442</v>
      </c>
      <c r="E36">
        <v>6.2500000000000009</v>
      </c>
      <c r="F36">
        <v>1</v>
      </c>
    </row>
    <row r="37" spans="1:6">
      <c r="A37">
        <v>7</v>
      </c>
      <c r="B37">
        <v>4.022520426541214</v>
      </c>
      <c r="C37">
        <v>-1.022520426541214</v>
      </c>
      <c r="E37">
        <v>7.3863636363636367</v>
      </c>
      <c r="F37">
        <v>1</v>
      </c>
    </row>
    <row r="38" spans="1:6">
      <c r="A38">
        <v>8</v>
      </c>
      <c r="B38">
        <v>2.465348810174226</v>
      </c>
      <c r="C38">
        <v>-0.46534881017422602</v>
      </c>
      <c r="E38">
        <v>8.5227272727272734</v>
      </c>
      <c r="F38">
        <v>1</v>
      </c>
    </row>
    <row r="39" spans="1:6">
      <c r="A39">
        <v>9</v>
      </c>
      <c r="B39">
        <v>2.3137695701101886</v>
      </c>
      <c r="C39">
        <v>-1.3137695701101886</v>
      </c>
      <c r="E39">
        <v>9.6590909090909101</v>
      </c>
      <c r="F39">
        <v>1</v>
      </c>
    </row>
    <row r="40" spans="1:6">
      <c r="A40">
        <v>10</v>
      </c>
      <c r="B40">
        <v>2.163678713696803</v>
      </c>
      <c r="C40">
        <v>-0.16367871369680298</v>
      </c>
      <c r="E40">
        <v>10.795454545454547</v>
      </c>
      <c r="F40">
        <v>1</v>
      </c>
    </row>
    <row r="41" spans="1:6">
      <c r="A41">
        <v>11</v>
      </c>
      <c r="B41">
        <v>2.5266604090401099</v>
      </c>
      <c r="C41">
        <v>2.4733395909598901</v>
      </c>
      <c r="E41">
        <v>11.931818181818183</v>
      </c>
      <c r="F41">
        <v>1</v>
      </c>
    </row>
    <row r="42" spans="1:6">
      <c r="A42">
        <v>12</v>
      </c>
      <c r="B42">
        <v>1.8864563272250825</v>
      </c>
      <c r="C42">
        <v>8.1135436727749166</v>
      </c>
      <c r="E42">
        <v>13.06818181818182</v>
      </c>
      <c r="F42">
        <v>1</v>
      </c>
    </row>
    <row r="43" spans="1:6">
      <c r="A43">
        <v>13</v>
      </c>
      <c r="B43">
        <v>3.4330198047648111</v>
      </c>
      <c r="C43">
        <v>-1.4330198047648111</v>
      </c>
      <c r="E43">
        <v>14.204545454545455</v>
      </c>
      <c r="F43">
        <v>1</v>
      </c>
    </row>
    <row r="44" spans="1:6">
      <c r="A44">
        <v>14</v>
      </c>
      <c r="B44">
        <v>2.8178688801379255</v>
      </c>
      <c r="C44">
        <v>-0.81786888013792547</v>
      </c>
      <c r="E44">
        <v>15.340909090909092</v>
      </c>
      <c r="F44">
        <v>1</v>
      </c>
    </row>
    <row r="45" spans="1:6">
      <c r="A45">
        <v>15</v>
      </c>
      <c r="B45">
        <v>3.8169144873457004</v>
      </c>
      <c r="C45">
        <v>-1.8169144873457004</v>
      </c>
      <c r="E45">
        <v>16.477272727272727</v>
      </c>
      <c r="F45">
        <v>1</v>
      </c>
    </row>
    <row r="46" spans="1:6">
      <c r="A46">
        <v>16</v>
      </c>
      <c r="B46">
        <v>2.9872317124491272</v>
      </c>
      <c r="C46">
        <v>-0.98723171244912722</v>
      </c>
      <c r="E46">
        <v>17.613636363636363</v>
      </c>
      <c r="F46">
        <v>1</v>
      </c>
    </row>
    <row r="47" spans="1:6">
      <c r="A47">
        <v>17</v>
      </c>
      <c r="B47">
        <v>3.8962679969005123</v>
      </c>
      <c r="C47">
        <v>0.10373200309948771</v>
      </c>
      <c r="E47">
        <v>18.75</v>
      </c>
      <c r="F47">
        <v>1</v>
      </c>
    </row>
    <row r="48" spans="1:6">
      <c r="A48">
        <v>18</v>
      </c>
      <c r="B48">
        <v>2.9480565627564901</v>
      </c>
      <c r="C48">
        <v>-0.94805656275649008</v>
      </c>
      <c r="E48">
        <v>19.886363636363637</v>
      </c>
      <c r="F48">
        <v>2</v>
      </c>
    </row>
    <row r="49" spans="1:6">
      <c r="A49">
        <v>19</v>
      </c>
      <c r="B49">
        <v>2.3615060347030004</v>
      </c>
      <c r="C49">
        <v>-0.36150603470300036</v>
      </c>
      <c r="E49">
        <v>21.022727272727273</v>
      </c>
      <c r="F49">
        <v>2</v>
      </c>
    </row>
    <row r="50" spans="1:6">
      <c r="A50">
        <v>20</v>
      </c>
      <c r="B50">
        <v>2.2704563167922274</v>
      </c>
      <c r="C50">
        <v>-0.27045631679222737</v>
      </c>
      <c r="E50">
        <v>22.15909090909091</v>
      </c>
      <c r="F50">
        <v>2</v>
      </c>
    </row>
    <row r="51" spans="1:6">
      <c r="A51">
        <v>21</v>
      </c>
      <c r="B51">
        <v>2.4897173671688737</v>
      </c>
      <c r="C51">
        <v>3.5102826328311263</v>
      </c>
      <c r="E51">
        <v>23.295454545454547</v>
      </c>
      <c r="F51">
        <v>2</v>
      </c>
    </row>
    <row r="52" spans="1:6">
      <c r="A52">
        <v>22</v>
      </c>
      <c r="B52">
        <v>2.6438569896337745</v>
      </c>
      <c r="C52">
        <v>0.35614301036622553</v>
      </c>
      <c r="E52">
        <v>24.431818181818183</v>
      </c>
      <c r="F52">
        <v>2</v>
      </c>
    </row>
    <row r="53" spans="1:6">
      <c r="A53">
        <v>23</v>
      </c>
      <c r="B53">
        <v>2.3701126945628213</v>
      </c>
      <c r="C53">
        <v>-0.37011269456282125</v>
      </c>
      <c r="E53">
        <v>25.56818181818182</v>
      </c>
      <c r="F53">
        <v>2</v>
      </c>
    </row>
    <row r="54" spans="1:6">
      <c r="A54">
        <v>24</v>
      </c>
      <c r="B54">
        <v>2.9904558295328765</v>
      </c>
      <c r="C54">
        <v>-1.9904558295328765</v>
      </c>
      <c r="E54">
        <v>26.704545454545457</v>
      </c>
      <c r="F54">
        <v>2</v>
      </c>
    </row>
    <row r="55" spans="1:6">
      <c r="A55">
        <v>25</v>
      </c>
      <c r="B55">
        <v>1.6250675468052376</v>
      </c>
      <c r="C55">
        <v>0.37493245319476243</v>
      </c>
      <c r="E55">
        <v>27.84090909090909</v>
      </c>
      <c r="F55">
        <v>2</v>
      </c>
    </row>
    <row r="56" spans="1:6">
      <c r="A56">
        <v>26</v>
      </c>
      <c r="B56">
        <v>3.7299998928266076</v>
      </c>
      <c r="C56">
        <v>-1.7299998928266076</v>
      </c>
      <c r="E56">
        <v>28.977272727272727</v>
      </c>
      <c r="F56">
        <v>2</v>
      </c>
    </row>
    <row r="57" spans="1:6">
      <c r="A57">
        <v>27</v>
      </c>
      <c r="B57">
        <v>2.4973269260946633</v>
      </c>
      <c r="C57">
        <v>-0.49732692609466334</v>
      </c>
      <c r="E57">
        <v>30.113636363636363</v>
      </c>
      <c r="F57">
        <v>2</v>
      </c>
    </row>
    <row r="58" spans="1:6">
      <c r="A58">
        <v>28</v>
      </c>
      <c r="B58">
        <v>1.6436977803917006</v>
      </c>
      <c r="C58">
        <v>-0.64369778039170056</v>
      </c>
      <c r="E58">
        <v>31.25</v>
      </c>
      <c r="F58">
        <v>2</v>
      </c>
    </row>
    <row r="59" spans="1:6">
      <c r="A59">
        <v>29</v>
      </c>
      <c r="B59">
        <v>4.6162698912160414</v>
      </c>
      <c r="C59">
        <v>0.38373010878395863</v>
      </c>
      <c r="E59">
        <v>32.38636363636364</v>
      </c>
      <c r="F59">
        <v>2</v>
      </c>
    </row>
    <row r="60" spans="1:6">
      <c r="A60">
        <v>30</v>
      </c>
      <c r="B60">
        <v>4.2355234702321134</v>
      </c>
      <c r="C60">
        <v>1.7644765297678866</v>
      </c>
      <c r="E60">
        <v>33.52272727272728</v>
      </c>
      <c r="F60">
        <v>2</v>
      </c>
    </row>
    <row r="61" spans="1:6">
      <c r="A61">
        <v>31</v>
      </c>
      <c r="B61">
        <v>3.7839925367407776</v>
      </c>
      <c r="C61">
        <v>3.2160074632592224</v>
      </c>
      <c r="E61">
        <v>34.659090909090914</v>
      </c>
      <c r="F61">
        <v>2</v>
      </c>
    </row>
    <row r="62" spans="1:6">
      <c r="A62">
        <v>32</v>
      </c>
      <c r="B62">
        <v>5.7594003464918586</v>
      </c>
      <c r="C62">
        <v>2.2405996535081414</v>
      </c>
      <c r="E62">
        <v>35.795454545454554</v>
      </c>
      <c r="F62">
        <v>2</v>
      </c>
    </row>
    <row r="63" spans="1:6">
      <c r="A63">
        <v>33</v>
      </c>
      <c r="B63">
        <v>2.7658237895060158</v>
      </c>
      <c r="C63">
        <v>6.2341762104939846</v>
      </c>
      <c r="E63">
        <v>36.931818181818187</v>
      </c>
      <c r="F63">
        <v>2</v>
      </c>
    </row>
    <row r="64" spans="1:6">
      <c r="A64">
        <v>34</v>
      </c>
      <c r="B64">
        <v>5.2511340265408446</v>
      </c>
      <c r="C64">
        <v>-1.2511340265408446</v>
      </c>
      <c r="E64">
        <v>38.06818181818182</v>
      </c>
      <c r="F64">
        <v>2</v>
      </c>
    </row>
    <row r="65" spans="1:6">
      <c r="A65">
        <v>35</v>
      </c>
      <c r="B65">
        <v>3.7050071539335763</v>
      </c>
      <c r="C65">
        <v>2.2949928460664237</v>
      </c>
      <c r="E65">
        <v>39.20454545454546</v>
      </c>
      <c r="F65">
        <v>2</v>
      </c>
    </row>
    <row r="66" spans="1:6">
      <c r="A66">
        <v>36</v>
      </c>
      <c r="B66">
        <v>4.0026119457525962</v>
      </c>
      <c r="C66">
        <v>3.9973880542474038</v>
      </c>
      <c r="E66">
        <v>40.340909090909093</v>
      </c>
      <c r="F66">
        <v>2</v>
      </c>
    </row>
    <row r="67" spans="1:6">
      <c r="A67">
        <v>37</v>
      </c>
      <c r="B67">
        <v>4.8905587434959887</v>
      </c>
      <c r="C67">
        <v>4.1094412565040113</v>
      </c>
      <c r="E67">
        <v>41.477272727272734</v>
      </c>
      <c r="F67">
        <v>2</v>
      </c>
    </row>
    <row r="68" spans="1:6">
      <c r="A68">
        <v>38</v>
      </c>
      <c r="B68">
        <v>4.1796546685492313</v>
      </c>
      <c r="C68">
        <v>5.8203453314507687</v>
      </c>
      <c r="E68">
        <v>42.613636363636367</v>
      </c>
      <c r="F68">
        <v>2</v>
      </c>
    </row>
    <row r="69" spans="1:6">
      <c r="A69">
        <v>39</v>
      </c>
      <c r="B69">
        <v>3.8885488785040216</v>
      </c>
      <c r="C69">
        <v>6.1114511214959784</v>
      </c>
      <c r="E69">
        <v>43.750000000000007</v>
      </c>
      <c r="F69">
        <v>2</v>
      </c>
    </row>
    <row r="70" spans="1:6">
      <c r="A70">
        <v>40</v>
      </c>
      <c r="B70">
        <v>5.8746556958498131</v>
      </c>
      <c r="C70">
        <v>3.1253443041501869</v>
      </c>
      <c r="E70">
        <v>44.88636363636364</v>
      </c>
      <c r="F70">
        <v>2</v>
      </c>
    </row>
    <row r="71" spans="1:6">
      <c r="A71">
        <v>41</v>
      </c>
      <c r="B71">
        <v>4.7485572292981892</v>
      </c>
      <c r="C71">
        <v>0.25144277070181076</v>
      </c>
      <c r="E71">
        <v>46.02272727272728</v>
      </c>
      <c r="F71">
        <v>2</v>
      </c>
    </row>
    <row r="72" spans="1:6">
      <c r="A72">
        <v>42</v>
      </c>
      <c r="B72">
        <v>4.533178638861779</v>
      </c>
      <c r="C72">
        <v>-0.53317863886177896</v>
      </c>
      <c r="E72">
        <v>47.159090909090914</v>
      </c>
      <c r="F72">
        <v>2</v>
      </c>
    </row>
    <row r="73" spans="1:6">
      <c r="A73">
        <v>43</v>
      </c>
      <c r="B73">
        <v>4.9952848913438919</v>
      </c>
      <c r="C73">
        <v>-0.99528489134389186</v>
      </c>
      <c r="E73">
        <v>48.295454545454554</v>
      </c>
      <c r="F73">
        <v>2</v>
      </c>
    </row>
    <row r="74" spans="1:6">
      <c r="A74">
        <v>44</v>
      </c>
      <c r="B74">
        <v>3.8276134222627922</v>
      </c>
      <c r="C74">
        <v>3.1723865777372078</v>
      </c>
      <c r="E74">
        <v>49.431818181818187</v>
      </c>
      <c r="F74">
        <v>2</v>
      </c>
    </row>
    <row r="75" spans="1:6">
      <c r="A75">
        <v>45</v>
      </c>
      <c r="B75">
        <v>3.2257750200107238</v>
      </c>
      <c r="C75">
        <v>3.7742249799892762</v>
      </c>
      <c r="E75">
        <v>50.568181818181827</v>
      </c>
      <c r="F75">
        <v>2</v>
      </c>
    </row>
    <row r="76" spans="1:6">
      <c r="A76">
        <v>46</v>
      </c>
      <c r="B76">
        <v>3.0918731053589612</v>
      </c>
      <c r="C76">
        <v>-9.1873105358961205E-2</v>
      </c>
      <c r="E76">
        <v>51.70454545454546</v>
      </c>
      <c r="F76">
        <v>3</v>
      </c>
    </row>
    <row r="77" spans="1:6">
      <c r="A77">
        <v>47</v>
      </c>
      <c r="B77">
        <v>5.0633107225132132</v>
      </c>
      <c r="C77">
        <v>-6.3310722513213236E-2</v>
      </c>
      <c r="E77">
        <v>52.840909090909101</v>
      </c>
      <c r="F77">
        <v>3</v>
      </c>
    </row>
    <row r="78" spans="1:6">
      <c r="A78">
        <v>48</v>
      </c>
      <c r="B78">
        <v>4.5167928891343045</v>
      </c>
      <c r="C78">
        <v>-0.51679288913430454</v>
      </c>
      <c r="E78">
        <v>53.977272727272734</v>
      </c>
      <c r="F78">
        <v>3</v>
      </c>
    </row>
    <row r="79" spans="1:6">
      <c r="A79">
        <v>49</v>
      </c>
      <c r="B79">
        <v>6.7651130443849361</v>
      </c>
      <c r="C79">
        <v>2.2348869556150639</v>
      </c>
      <c r="E79">
        <v>55.113636363636367</v>
      </c>
      <c r="F79">
        <v>3</v>
      </c>
    </row>
    <row r="80" spans="1:6">
      <c r="A80">
        <v>50</v>
      </c>
      <c r="B80">
        <v>5.016272459698361</v>
      </c>
      <c r="C80">
        <v>1.983727540301639</v>
      </c>
      <c r="E80">
        <v>56.250000000000007</v>
      </c>
      <c r="F80">
        <v>3</v>
      </c>
    </row>
    <row r="81" spans="1:6">
      <c r="A81">
        <v>51</v>
      </c>
      <c r="B81">
        <v>3.7099540566494387</v>
      </c>
      <c r="C81">
        <v>-2.7099540566494387</v>
      </c>
      <c r="E81">
        <v>57.38636363636364</v>
      </c>
      <c r="F81">
        <v>3</v>
      </c>
    </row>
    <row r="82" spans="1:6">
      <c r="A82">
        <v>52</v>
      </c>
      <c r="B82">
        <v>2.3736090306384505</v>
      </c>
      <c r="C82">
        <v>0.62639096936154948</v>
      </c>
      <c r="E82">
        <v>58.52272727272728</v>
      </c>
      <c r="F82">
        <v>3</v>
      </c>
    </row>
    <row r="83" spans="1:6">
      <c r="A83">
        <v>53</v>
      </c>
      <c r="B83">
        <v>1.6883446100881438</v>
      </c>
      <c r="C83">
        <v>0.31165538991185615</v>
      </c>
      <c r="E83">
        <v>59.659090909090914</v>
      </c>
      <c r="F83">
        <v>3</v>
      </c>
    </row>
    <row r="84" spans="1:6">
      <c r="A84">
        <v>54</v>
      </c>
      <c r="B84">
        <v>2.3761463754164125</v>
      </c>
      <c r="C84">
        <v>-0.37614637541641249</v>
      </c>
      <c r="E84">
        <v>60.795454545454554</v>
      </c>
      <c r="F84">
        <v>3</v>
      </c>
    </row>
    <row r="85" spans="1:6">
      <c r="A85">
        <v>55</v>
      </c>
      <c r="B85">
        <v>2.3780671483850546</v>
      </c>
      <c r="C85">
        <v>-0.37806714838505462</v>
      </c>
      <c r="E85">
        <v>61.931818181818187</v>
      </c>
      <c r="F85">
        <v>3</v>
      </c>
    </row>
    <row r="86" spans="1:6">
      <c r="A86">
        <v>56</v>
      </c>
      <c r="B86">
        <v>3.2902829499545803</v>
      </c>
      <c r="C86">
        <v>-2.2902829499545803</v>
      </c>
      <c r="E86">
        <v>63.068181818181827</v>
      </c>
      <c r="F86">
        <v>3</v>
      </c>
    </row>
    <row r="87" spans="1:6">
      <c r="A87">
        <v>57</v>
      </c>
      <c r="B87">
        <v>3.6734442872583504</v>
      </c>
      <c r="C87">
        <v>-2.6734442872583504</v>
      </c>
      <c r="E87">
        <v>64.204545454545453</v>
      </c>
      <c r="F87">
        <v>3</v>
      </c>
    </row>
    <row r="88" spans="1:6">
      <c r="A88">
        <v>58</v>
      </c>
      <c r="B88">
        <v>2.1031800033632813</v>
      </c>
      <c r="C88">
        <v>-0.10318000336328126</v>
      </c>
      <c r="E88">
        <v>65.340909090909093</v>
      </c>
      <c r="F88">
        <v>3</v>
      </c>
    </row>
    <row r="89" spans="1:6">
      <c r="A89">
        <v>59</v>
      </c>
      <c r="B89">
        <v>2.5513347242647439</v>
      </c>
      <c r="C89">
        <v>-0.55133472426474395</v>
      </c>
      <c r="E89">
        <v>66.477272727272734</v>
      </c>
      <c r="F89">
        <v>4</v>
      </c>
    </row>
    <row r="90" spans="1:6">
      <c r="A90">
        <v>60</v>
      </c>
      <c r="B90">
        <v>2.3820752018974631</v>
      </c>
      <c r="C90">
        <v>-1.3820752018974631</v>
      </c>
      <c r="E90">
        <v>67.61363636363636</v>
      </c>
      <c r="F90">
        <v>4</v>
      </c>
    </row>
    <row r="91" spans="1:6">
      <c r="A91">
        <v>61</v>
      </c>
      <c r="B91">
        <v>4.0958212733605919</v>
      </c>
      <c r="C91">
        <v>-9.5821273360591874E-2</v>
      </c>
      <c r="E91">
        <v>68.75</v>
      </c>
      <c r="F91">
        <v>4</v>
      </c>
    </row>
    <row r="92" spans="1:6">
      <c r="A92">
        <v>62</v>
      </c>
      <c r="B92">
        <v>2.4960578135122367</v>
      </c>
      <c r="C92">
        <v>0.50394218648776334</v>
      </c>
      <c r="E92">
        <v>69.88636363636364</v>
      </c>
      <c r="F92">
        <v>4</v>
      </c>
    </row>
    <row r="93" spans="1:6">
      <c r="A93">
        <v>63</v>
      </c>
      <c r="B93">
        <v>2.2070803281505915</v>
      </c>
      <c r="C93">
        <v>-0.20708032815059152</v>
      </c>
      <c r="E93">
        <v>71.02272727272728</v>
      </c>
      <c r="F93">
        <v>4</v>
      </c>
    </row>
    <row r="94" spans="1:6">
      <c r="A94">
        <v>64</v>
      </c>
      <c r="B94">
        <v>3.6840718652388893</v>
      </c>
      <c r="C94">
        <v>0.3159281347611107</v>
      </c>
      <c r="E94">
        <v>72.159090909090907</v>
      </c>
      <c r="F94">
        <v>4</v>
      </c>
    </row>
    <row r="95" spans="1:6">
      <c r="A95">
        <v>65</v>
      </c>
      <c r="B95">
        <v>2.8620914731465255</v>
      </c>
      <c r="C95">
        <v>-1.8620914731465255</v>
      </c>
      <c r="E95">
        <v>73.295454545454547</v>
      </c>
      <c r="F95">
        <v>4</v>
      </c>
    </row>
    <row r="96" spans="1:6">
      <c r="A96">
        <v>66</v>
      </c>
      <c r="B96">
        <v>3.0661816921640765</v>
      </c>
      <c r="C96">
        <v>-6.6181692164076544E-2</v>
      </c>
      <c r="E96">
        <v>74.431818181818187</v>
      </c>
      <c r="F96">
        <v>4</v>
      </c>
    </row>
    <row r="97" spans="1:6">
      <c r="A97">
        <v>67</v>
      </c>
      <c r="B97">
        <v>3.9866679834240077</v>
      </c>
      <c r="C97">
        <v>-1.9866679834240077</v>
      </c>
      <c r="E97">
        <v>75.568181818181813</v>
      </c>
      <c r="F97">
        <v>4</v>
      </c>
    </row>
    <row r="98" spans="1:6">
      <c r="A98">
        <v>68</v>
      </c>
      <c r="B98">
        <v>2.2646598438415695</v>
      </c>
      <c r="C98">
        <v>0.73534015615843051</v>
      </c>
      <c r="E98">
        <v>76.704545454545453</v>
      </c>
      <c r="F98">
        <v>5</v>
      </c>
    </row>
    <row r="99" spans="1:6">
      <c r="A99">
        <v>69</v>
      </c>
      <c r="B99">
        <v>4.339086659977756</v>
      </c>
      <c r="C99">
        <v>-0.339086659977756</v>
      </c>
      <c r="E99">
        <v>77.840909090909093</v>
      </c>
      <c r="F99">
        <v>5</v>
      </c>
    </row>
    <row r="100" spans="1:6">
      <c r="A100">
        <v>70</v>
      </c>
      <c r="B100">
        <v>7.4094406762397087</v>
      </c>
      <c r="C100">
        <v>-1.4094406762397087</v>
      </c>
      <c r="E100">
        <v>78.977272727272734</v>
      </c>
      <c r="F100">
        <v>5</v>
      </c>
    </row>
    <row r="101" spans="1:6">
      <c r="A101">
        <v>71</v>
      </c>
      <c r="B101">
        <v>3.3802406379782983</v>
      </c>
      <c r="C101">
        <v>-2.3802406379782983</v>
      </c>
      <c r="E101">
        <v>80.11363636363636</v>
      </c>
      <c r="F101">
        <v>5</v>
      </c>
    </row>
    <row r="102" spans="1:6">
      <c r="A102">
        <v>72</v>
      </c>
      <c r="B102">
        <v>2.8545715575194355</v>
      </c>
      <c r="C102">
        <v>-0.85457155751943548</v>
      </c>
      <c r="E102">
        <v>81.25</v>
      </c>
      <c r="F102">
        <v>6</v>
      </c>
    </row>
    <row r="103" spans="1:6">
      <c r="A103">
        <v>73</v>
      </c>
      <c r="B103">
        <v>3.1754751441705267</v>
      </c>
      <c r="C103">
        <v>-1.1754751441705267</v>
      </c>
      <c r="E103">
        <v>82.38636363636364</v>
      </c>
      <c r="F103">
        <v>6</v>
      </c>
    </row>
    <row r="104" spans="1:6">
      <c r="A104">
        <v>74</v>
      </c>
      <c r="B104">
        <v>3.7404418860700872</v>
      </c>
      <c r="C104">
        <v>0.25955811392991279</v>
      </c>
      <c r="E104">
        <v>83.52272727272728</v>
      </c>
      <c r="F104">
        <v>6</v>
      </c>
    </row>
    <row r="105" spans="1:6">
      <c r="A105">
        <v>75</v>
      </c>
      <c r="B105">
        <v>2.9020682205114148</v>
      </c>
      <c r="C105">
        <v>-1.9020682205114148</v>
      </c>
      <c r="E105">
        <v>84.659090909090907</v>
      </c>
      <c r="F105">
        <v>6</v>
      </c>
    </row>
    <row r="106" spans="1:6">
      <c r="A106">
        <v>76</v>
      </c>
      <c r="B106">
        <v>2.5883532499735842</v>
      </c>
      <c r="C106">
        <v>-1.5883532499735842</v>
      </c>
      <c r="E106">
        <v>85.795454545454547</v>
      </c>
      <c r="F106">
        <v>7</v>
      </c>
    </row>
    <row r="107" spans="1:6">
      <c r="A107">
        <v>77</v>
      </c>
      <c r="B107">
        <v>2.3644645542191531</v>
      </c>
      <c r="C107">
        <v>-1.3644645542191531</v>
      </c>
      <c r="E107">
        <v>86.931818181818187</v>
      </c>
      <c r="F107">
        <v>7</v>
      </c>
    </row>
    <row r="108" spans="1:6">
      <c r="A108">
        <v>78</v>
      </c>
      <c r="B108">
        <v>2.6504562804998852</v>
      </c>
      <c r="C108">
        <v>-1.6504562804998852</v>
      </c>
      <c r="E108">
        <v>88.068181818181827</v>
      </c>
      <c r="F108">
        <v>7</v>
      </c>
    </row>
    <row r="109" spans="1:6">
      <c r="A109">
        <v>79</v>
      </c>
      <c r="B109">
        <v>2.7749530120464185</v>
      </c>
      <c r="C109">
        <v>-1.7749530120464185</v>
      </c>
      <c r="E109">
        <v>89.204545454545453</v>
      </c>
      <c r="F109">
        <v>7</v>
      </c>
    </row>
    <row r="110" spans="1:6">
      <c r="A110">
        <v>80</v>
      </c>
      <c r="B110">
        <v>2.5626319178230399</v>
      </c>
      <c r="C110">
        <v>-0.5626319178230399</v>
      </c>
      <c r="E110">
        <v>90.340909090909093</v>
      </c>
      <c r="F110">
        <v>8</v>
      </c>
    </row>
    <row r="111" spans="1:6">
      <c r="A111">
        <v>81</v>
      </c>
      <c r="B111">
        <v>2.7270918158607027</v>
      </c>
      <c r="C111">
        <v>-0.72709181586070271</v>
      </c>
      <c r="E111">
        <v>91.477272727272734</v>
      </c>
      <c r="F111">
        <v>8</v>
      </c>
    </row>
    <row r="112" spans="1:6">
      <c r="A112">
        <v>82</v>
      </c>
      <c r="B112">
        <v>2.8643747178724581</v>
      </c>
      <c r="C112">
        <v>0.13562528212754188</v>
      </c>
      <c r="E112">
        <v>92.61363636363636</v>
      </c>
      <c r="F112">
        <v>9</v>
      </c>
    </row>
    <row r="113" spans="1:6">
      <c r="A113">
        <v>83</v>
      </c>
      <c r="B113">
        <v>3.770847005774403</v>
      </c>
      <c r="C113">
        <v>-2.770847005774403</v>
      </c>
      <c r="E113">
        <v>93.75</v>
      </c>
      <c r="F113">
        <v>9</v>
      </c>
    </row>
    <row r="114" spans="1:6">
      <c r="A114">
        <v>84</v>
      </c>
      <c r="B114">
        <v>3.0073418069745337</v>
      </c>
      <c r="C114">
        <v>-1.0073418069745337</v>
      </c>
      <c r="E114">
        <v>94.88636363636364</v>
      </c>
      <c r="F114">
        <v>9</v>
      </c>
    </row>
    <row r="115" spans="1:6">
      <c r="A115">
        <v>85</v>
      </c>
      <c r="B115">
        <v>3.1244292077415863</v>
      </c>
      <c r="C115">
        <v>-2.1244292077415863</v>
      </c>
      <c r="E115">
        <v>96.02272727272728</v>
      </c>
      <c r="F115">
        <v>9</v>
      </c>
    </row>
    <row r="116" spans="1:6">
      <c r="A116">
        <v>86</v>
      </c>
      <c r="B116">
        <v>2.7156692084437291</v>
      </c>
      <c r="C116">
        <v>-0.71566920844372905</v>
      </c>
      <c r="E116">
        <v>97.159090909090907</v>
      </c>
      <c r="F116">
        <v>10</v>
      </c>
    </row>
    <row r="117" spans="1:6">
      <c r="A117">
        <v>87</v>
      </c>
      <c r="B117">
        <v>2.825539592870534</v>
      </c>
      <c r="C117">
        <v>-0.82553959287053402</v>
      </c>
      <c r="E117">
        <v>98.295454545454547</v>
      </c>
      <c r="F117">
        <v>10</v>
      </c>
    </row>
    <row r="118" spans="1:6" ht="15.95" thickBot="1">
      <c r="A118" s="10">
        <v>88</v>
      </c>
      <c r="B118" s="10">
        <v>2.722753650881431</v>
      </c>
      <c r="C118" s="10">
        <v>0.27724634911856905</v>
      </c>
      <c r="E118" s="10">
        <v>99.431818181818187</v>
      </c>
      <c r="F118" s="10">
        <v>10</v>
      </c>
    </row>
  </sheetData>
  <sortState xmlns:xlrd2="http://schemas.microsoft.com/office/spreadsheetml/2017/richdata2" ref="F31:F118">
    <sortCondition ref="F31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48788-4288-9A49-A421-76F020C2F2F7}">
  <dimension ref="A1:R89"/>
  <sheetViews>
    <sheetView tabSelected="1" workbookViewId="0">
      <selection activeCell="F1" sqref="F1:F1048576"/>
    </sheetView>
  </sheetViews>
  <sheetFormatPr defaultColWidth="8.875" defaultRowHeight="15"/>
  <sheetData>
    <row r="1" spans="1:18">
      <c r="A1" s="2" t="s">
        <v>164</v>
      </c>
      <c r="B1" s="2" t="s">
        <v>7</v>
      </c>
      <c r="C1" s="2" t="s">
        <v>11</v>
      </c>
      <c r="D1" s="2" t="s">
        <v>14</v>
      </c>
      <c r="E1" s="2" t="s">
        <v>16</v>
      </c>
      <c r="F1" s="2" t="s">
        <v>28</v>
      </c>
      <c r="G1" s="2" t="s">
        <v>38</v>
      </c>
      <c r="H1" s="2" t="s">
        <v>68</v>
      </c>
      <c r="I1" s="2" t="s">
        <v>74</v>
      </c>
      <c r="J1" s="2" t="s">
        <v>127</v>
      </c>
      <c r="K1" s="2" t="s">
        <v>128</v>
      </c>
      <c r="L1" s="2" t="s">
        <v>129</v>
      </c>
      <c r="M1" s="2" t="s">
        <v>112</v>
      </c>
      <c r="N1" s="2" t="s">
        <v>130</v>
      </c>
      <c r="O1" s="2" t="s">
        <v>131</v>
      </c>
      <c r="P1" s="2" t="s">
        <v>132</v>
      </c>
      <c r="Q1" s="2" t="s">
        <v>133</v>
      </c>
      <c r="R1" s="2" t="s">
        <v>78</v>
      </c>
    </row>
    <row r="2" spans="1:18">
      <c r="A2">
        <v>1</v>
      </c>
      <c r="B2" s="1">
        <v>0</v>
      </c>
      <c r="C2" s="1">
        <v>28</v>
      </c>
      <c r="D2" s="1">
        <v>15000</v>
      </c>
      <c r="E2" s="1">
        <v>4</v>
      </c>
      <c r="F2" s="1">
        <v>4</v>
      </c>
      <c r="G2" s="1">
        <v>3</v>
      </c>
      <c r="H2" s="1">
        <v>2</v>
      </c>
      <c r="I2" s="1">
        <v>1</v>
      </c>
      <c r="J2" s="1">
        <v>4</v>
      </c>
      <c r="K2" s="1">
        <v>4</v>
      </c>
      <c r="L2" s="1">
        <v>4</v>
      </c>
      <c r="M2" s="1">
        <v>3</v>
      </c>
      <c r="N2" s="1">
        <v>5</v>
      </c>
      <c r="O2" s="1">
        <v>3</v>
      </c>
      <c r="P2" s="1">
        <v>4</v>
      </c>
      <c r="Q2" s="1">
        <v>4</v>
      </c>
      <c r="R2" s="1">
        <v>3</v>
      </c>
    </row>
    <row r="3" spans="1:18">
      <c r="A3">
        <v>2</v>
      </c>
      <c r="B3" s="1">
        <v>0</v>
      </c>
      <c r="C3" s="1">
        <v>50</v>
      </c>
      <c r="D3" s="1">
        <v>100000</v>
      </c>
      <c r="E3" s="1">
        <v>2</v>
      </c>
      <c r="F3" s="1">
        <v>5</v>
      </c>
      <c r="G3" s="1">
        <v>50</v>
      </c>
      <c r="H3" s="1">
        <v>2</v>
      </c>
      <c r="I3" s="1">
        <v>1</v>
      </c>
      <c r="J3" s="1">
        <v>2</v>
      </c>
      <c r="K3" s="1">
        <v>2</v>
      </c>
      <c r="L3" s="1">
        <v>2</v>
      </c>
      <c r="M3" s="1">
        <v>3</v>
      </c>
      <c r="N3" s="1">
        <v>2</v>
      </c>
      <c r="O3" s="1">
        <v>3</v>
      </c>
      <c r="P3" s="1">
        <v>1</v>
      </c>
      <c r="Q3" s="1">
        <v>2</v>
      </c>
      <c r="R3" s="1">
        <v>1</v>
      </c>
    </row>
    <row r="4" spans="1:18">
      <c r="A4">
        <v>3</v>
      </c>
      <c r="B4" s="1">
        <v>0</v>
      </c>
      <c r="C4" s="1">
        <v>27</v>
      </c>
      <c r="D4" s="1">
        <v>60000</v>
      </c>
      <c r="E4" s="1">
        <v>4</v>
      </c>
      <c r="F4" s="1">
        <v>2</v>
      </c>
      <c r="G4" s="1">
        <v>4</v>
      </c>
      <c r="H4" s="1">
        <v>4</v>
      </c>
      <c r="I4" s="1">
        <v>1</v>
      </c>
      <c r="J4" s="1">
        <v>5</v>
      </c>
      <c r="K4" s="1">
        <v>4</v>
      </c>
      <c r="L4" s="1">
        <v>5</v>
      </c>
      <c r="M4" s="1">
        <v>4</v>
      </c>
      <c r="N4" s="1">
        <v>5</v>
      </c>
      <c r="O4" s="1">
        <v>5</v>
      </c>
      <c r="P4" s="1">
        <v>4</v>
      </c>
      <c r="Q4" s="1">
        <v>5</v>
      </c>
      <c r="R4" s="1">
        <v>3</v>
      </c>
    </row>
    <row r="5" spans="1:18">
      <c r="A5">
        <v>4</v>
      </c>
      <c r="B5" s="1">
        <v>1</v>
      </c>
      <c r="C5" s="1">
        <v>30</v>
      </c>
      <c r="D5" s="1">
        <v>35000</v>
      </c>
      <c r="E5" s="1">
        <v>3</v>
      </c>
      <c r="F5" s="1">
        <v>1</v>
      </c>
      <c r="G5" s="1">
        <v>30</v>
      </c>
      <c r="H5" s="1">
        <v>3</v>
      </c>
      <c r="I5" s="1">
        <v>2</v>
      </c>
      <c r="J5" s="1">
        <v>4</v>
      </c>
      <c r="K5" s="1">
        <v>5</v>
      </c>
      <c r="L5" s="1">
        <v>4</v>
      </c>
      <c r="M5" s="1">
        <v>3</v>
      </c>
      <c r="N5" s="1">
        <v>3</v>
      </c>
      <c r="O5" s="1">
        <v>3</v>
      </c>
      <c r="P5" s="1">
        <v>4</v>
      </c>
      <c r="Q5" s="1">
        <v>4</v>
      </c>
      <c r="R5" s="1">
        <v>2</v>
      </c>
    </row>
    <row r="6" spans="1:18">
      <c r="A6">
        <v>5</v>
      </c>
      <c r="B6" s="1">
        <v>1</v>
      </c>
      <c r="C6" s="1">
        <v>35</v>
      </c>
      <c r="D6" s="1">
        <v>40000</v>
      </c>
      <c r="E6" s="1">
        <v>1</v>
      </c>
      <c r="F6" s="1">
        <v>1</v>
      </c>
      <c r="G6" s="1">
        <v>40</v>
      </c>
      <c r="H6" s="1">
        <v>3</v>
      </c>
      <c r="I6" s="1">
        <v>2</v>
      </c>
      <c r="J6" s="1">
        <v>4</v>
      </c>
      <c r="K6" s="1">
        <v>3</v>
      </c>
      <c r="L6" s="1">
        <v>5</v>
      </c>
      <c r="M6" s="1">
        <v>4</v>
      </c>
      <c r="N6" s="1">
        <v>3</v>
      </c>
      <c r="O6" s="1">
        <v>3</v>
      </c>
      <c r="P6" s="1">
        <v>4</v>
      </c>
      <c r="Q6" s="1">
        <v>4</v>
      </c>
      <c r="R6" s="1">
        <v>3</v>
      </c>
    </row>
    <row r="7" spans="1:18">
      <c r="A7">
        <v>6</v>
      </c>
      <c r="B7" s="1">
        <v>1</v>
      </c>
      <c r="C7" s="1">
        <v>29</v>
      </c>
      <c r="D7" s="1">
        <v>30000</v>
      </c>
      <c r="E7" s="1">
        <v>3</v>
      </c>
      <c r="F7" s="1">
        <v>1</v>
      </c>
      <c r="G7" s="1">
        <v>30</v>
      </c>
      <c r="H7" s="1">
        <v>4</v>
      </c>
      <c r="I7" s="1">
        <v>2</v>
      </c>
      <c r="J7" s="1">
        <v>4</v>
      </c>
      <c r="K7" s="1">
        <v>3</v>
      </c>
      <c r="L7" s="1">
        <v>4</v>
      </c>
      <c r="M7" s="1">
        <v>2</v>
      </c>
      <c r="N7" s="1">
        <v>4</v>
      </c>
      <c r="O7" s="1">
        <v>4</v>
      </c>
      <c r="P7" s="1">
        <v>3</v>
      </c>
      <c r="Q7" s="1">
        <v>4</v>
      </c>
      <c r="R7" s="1">
        <v>3</v>
      </c>
    </row>
    <row r="8" spans="1:18">
      <c r="A8">
        <v>7</v>
      </c>
      <c r="B8" s="1">
        <v>0</v>
      </c>
      <c r="C8" s="1">
        <v>27</v>
      </c>
      <c r="D8" s="1">
        <v>60000</v>
      </c>
      <c r="E8" s="1">
        <v>4</v>
      </c>
      <c r="F8" s="1">
        <v>2</v>
      </c>
      <c r="G8" s="1">
        <v>4</v>
      </c>
      <c r="H8" s="1">
        <v>4</v>
      </c>
      <c r="I8" s="1">
        <v>1</v>
      </c>
      <c r="J8" s="1">
        <v>5</v>
      </c>
      <c r="K8" s="1">
        <v>4</v>
      </c>
      <c r="L8" s="1">
        <v>5</v>
      </c>
      <c r="M8" s="1">
        <v>4</v>
      </c>
      <c r="N8" s="1">
        <v>5</v>
      </c>
      <c r="O8" s="1">
        <v>5</v>
      </c>
      <c r="P8" s="1">
        <v>4</v>
      </c>
      <c r="Q8" s="1">
        <v>5</v>
      </c>
      <c r="R8" s="1">
        <v>3</v>
      </c>
    </row>
    <row r="9" spans="1:18">
      <c r="A9">
        <v>8</v>
      </c>
      <c r="B9" s="1">
        <v>0</v>
      </c>
      <c r="C9" s="1">
        <v>21</v>
      </c>
      <c r="D9" s="1">
        <v>12000</v>
      </c>
      <c r="E9" s="1">
        <v>4</v>
      </c>
      <c r="F9" s="1">
        <v>2</v>
      </c>
      <c r="G9" s="1">
        <v>4</v>
      </c>
      <c r="H9" s="1">
        <v>2</v>
      </c>
      <c r="I9" s="1">
        <v>2</v>
      </c>
      <c r="J9" s="1">
        <v>3</v>
      </c>
      <c r="K9" s="1">
        <v>2</v>
      </c>
      <c r="L9" s="1">
        <v>4</v>
      </c>
      <c r="M9" s="1">
        <v>3</v>
      </c>
      <c r="N9" s="1">
        <v>3</v>
      </c>
      <c r="O9" s="1">
        <v>4</v>
      </c>
      <c r="P9" s="1">
        <v>5</v>
      </c>
      <c r="Q9" s="1">
        <v>4</v>
      </c>
      <c r="R9" s="1">
        <v>2</v>
      </c>
    </row>
    <row r="10" spans="1:18">
      <c r="A10">
        <v>9</v>
      </c>
      <c r="B10" s="1">
        <v>1</v>
      </c>
      <c r="C10" s="1">
        <v>25</v>
      </c>
      <c r="D10" s="1">
        <v>10000</v>
      </c>
      <c r="E10" s="1">
        <v>4</v>
      </c>
      <c r="F10" s="1">
        <v>1</v>
      </c>
      <c r="G10" s="1">
        <v>4</v>
      </c>
      <c r="H10" s="1">
        <v>2</v>
      </c>
      <c r="I10" s="1">
        <v>2</v>
      </c>
      <c r="J10" s="1">
        <v>1</v>
      </c>
      <c r="K10" s="1">
        <v>3</v>
      </c>
      <c r="L10" s="1">
        <v>4</v>
      </c>
      <c r="M10" s="1">
        <v>3</v>
      </c>
      <c r="N10" s="1">
        <v>4</v>
      </c>
      <c r="O10" s="1">
        <v>2</v>
      </c>
      <c r="P10" s="1">
        <v>3</v>
      </c>
      <c r="Q10" s="1">
        <v>4</v>
      </c>
      <c r="R10" s="1">
        <v>1</v>
      </c>
    </row>
    <row r="11" spans="1:18">
      <c r="A11">
        <v>10</v>
      </c>
      <c r="B11" s="1">
        <v>1</v>
      </c>
      <c r="C11" s="1">
        <v>25</v>
      </c>
      <c r="D11" s="1">
        <v>25000</v>
      </c>
      <c r="E11" s="1">
        <v>4</v>
      </c>
      <c r="F11" s="1">
        <v>3</v>
      </c>
      <c r="G11" s="1">
        <v>1</v>
      </c>
      <c r="H11" s="1">
        <v>1</v>
      </c>
      <c r="I11" s="1">
        <v>2</v>
      </c>
      <c r="J11" s="1">
        <v>3</v>
      </c>
      <c r="K11" s="1">
        <v>3</v>
      </c>
      <c r="L11" s="1">
        <v>3</v>
      </c>
      <c r="M11" s="1">
        <v>3</v>
      </c>
      <c r="N11" s="1">
        <v>3</v>
      </c>
      <c r="O11" s="1">
        <v>3</v>
      </c>
      <c r="P11" s="1">
        <v>3</v>
      </c>
      <c r="Q11" s="1">
        <v>3</v>
      </c>
      <c r="R11" s="1">
        <v>2</v>
      </c>
    </row>
    <row r="12" spans="1:18">
      <c r="A12">
        <v>11</v>
      </c>
      <c r="B12" s="1">
        <v>1</v>
      </c>
      <c r="C12" s="1">
        <v>25</v>
      </c>
      <c r="D12" s="1">
        <v>12000</v>
      </c>
      <c r="E12" s="1">
        <v>4</v>
      </c>
      <c r="F12" s="1">
        <v>3</v>
      </c>
      <c r="G12" s="1">
        <v>25</v>
      </c>
      <c r="H12" s="1">
        <v>1</v>
      </c>
      <c r="I12" s="1">
        <v>1</v>
      </c>
      <c r="J12" s="1">
        <v>5</v>
      </c>
      <c r="K12" s="1">
        <v>5</v>
      </c>
      <c r="L12" s="1">
        <v>5</v>
      </c>
      <c r="M12" s="1">
        <v>4</v>
      </c>
      <c r="N12" s="1">
        <v>4</v>
      </c>
      <c r="O12" s="1">
        <v>4</v>
      </c>
      <c r="P12" s="1">
        <v>4</v>
      </c>
      <c r="Q12" s="1">
        <v>3</v>
      </c>
      <c r="R12" s="1">
        <v>5</v>
      </c>
    </row>
    <row r="13" spans="1:18">
      <c r="A13">
        <v>12</v>
      </c>
      <c r="B13" s="1">
        <v>1</v>
      </c>
      <c r="C13" s="1">
        <v>25</v>
      </c>
      <c r="D13" s="1">
        <v>50000</v>
      </c>
      <c r="E13" s="1">
        <v>5</v>
      </c>
      <c r="F13" s="1">
        <v>1</v>
      </c>
      <c r="G13" s="1">
        <v>10</v>
      </c>
      <c r="H13" s="1">
        <v>2</v>
      </c>
      <c r="I13" s="1">
        <v>1</v>
      </c>
      <c r="J13" s="1">
        <v>3</v>
      </c>
      <c r="K13" s="1">
        <v>3</v>
      </c>
      <c r="L13" s="1">
        <v>3</v>
      </c>
      <c r="M13" s="1">
        <v>5</v>
      </c>
      <c r="N13" s="1">
        <v>2</v>
      </c>
      <c r="O13" s="1">
        <v>3</v>
      </c>
      <c r="P13" s="1">
        <v>1</v>
      </c>
      <c r="Q13" s="1">
        <v>4</v>
      </c>
      <c r="R13" s="1">
        <v>10</v>
      </c>
    </row>
    <row r="14" spans="1:18">
      <c r="A14">
        <v>13</v>
      </c>
      <c r="B14" s="1">
        <v>1</v>
      </c>
      <c r="C14" s="1">
        <v>20</v>
      </c>
      <c r="D14" s="1">
        <v>15000</v>
      </c>
      <c r="E14" s="1">
        <v>4</v>
      </c>
      <c r="F14" s="1">
        <v>5</v>
      </c>
      <c r="G14" s="1">
        <v>20</v>
      </c>
      <c r="H14" s="1">
        <v>2</v>
      </c>
      <c r="I14" s="1">
        <v>1</v>
      </c>
      <c r="J14" s="1">
        <v>5</v>
      </c>
      <c r="K14" s="1">
        <v>4</v>
      </c>
      <c r="L14" s="1">
        <v>4</v>
      </c>
      <c r="M14" s="1">
        <v>4</v>
      </c>
      <c r="N14" s="1">
        <v>4</v>
      </c>
      <c r="O14" s="1">
        <v>3</v>
      </c>
      <c r="P14" s="1">
        <v>4</v>
      </c>
      <c r="Q14" s="1">
        <v>3</v>
      </c>
      <c r="R14" s="1">
        <v>2</v>
      </c>
    </row>
    <row r="15" spans="1:18">
      <c r="A15">
        <v>14</v>
      </c>
      <c r="B15" s="1">
        <v>1</v>
      </c>
      <c r="C15" s="1">
        <v>30</v>
      </c>
      <c r="D15" s="1">
        <v>18000</v>
      </c>
      <c r="E15" s="1">
        <v>4</v>
      </c>
      <c r="F15" s="1">
        <v>4</v>
      </c>
      <c r="G15" s="1">
        <v>9</v>
      </c>
      <c r="H15" s="1">
        <v>1</v>
      </c>
      <c r="I15" s="1">
        <v>2</v>
      </c>
      <c r="J15" s="1">
        <v>5</v>
      </c>
      <c r="K15" s="1">
        <v>5</v>
      </c>
      <c r="L15" s="1">
        <v>4</v>
      </c>
      <c r="M15" s="1">
        <v>4</v>
      </c>
      <c r="N15" s="1">
        <v>2</v>
      </c>
      <c r="O15" s="1">
        <v>3</v>
      </c>
      <c r="P15" s="1">
        <v>3</v>
      </c>
      <c r="Q15" s="1">
        <v>3</v>
      </c>
      <c r="R15" s="1">
        <v>2</v>
      </c>
    </row>
    <row r="16" spans="1:18">
      <c r="A16">
        <v>15</v>
      </c>
      <c r="B16" s="1">
        <v>0</v>
      </c>
      <c r="C16" s="1">
        <v>25</v>
      </c>
      <c r="D16" s="1">
        <v>60000</v>
      </c>
      <c r="E16" s="1">
        <v>5</v>
      </c>
      <c r="F16" s="1">
        <v>8</v>
      </c>
      <c r="G16" s="1">
        <v>2</v>
      </c>
      <c r="H16" s="1">
        <v>2</v>
      </c>
      <c r="I16" s="1">
        <v>1</v>
      </c>
      <c r="J16" s="1">
        <v>3</v>
      </c>
      <c r="K16" s="1">
        <v>5</v>
      </c>
      <c r="L16" s="1">
        <v>4</v>
      </c>
      <c r="M16" s="1">
        <v>1</v>
      </c>
      <c r="N16" s="1">
        <v>2</v>
      </c>
      <c r="O16" s="1">
        <v>4</v>
      </c>
      <c r="P16" s="1">
        <v>5</v>
      </c>
      <c r="Q16" s="1">
        <v>3</v>
      </c>
      <c r="R16" s="1">
        <v>2</v>
      </c>
    </row>
    <row r="17" spans="1:18">
      <c r="A17">
        <v>16</v>
      </c>
      <c r="B17" s="1">
        <v>1</v>
      </c>
      <c r="C17" s="1">
        <v>30</v>
      </c>
      <c r="D17" s="1">
        <v>30000</v>
      </c>
      <c r="E17" s="1">
        <v>4</v>
      </c>
      <c r="F17" s="1">
        <v>5</v>
      </c>
      <c r="G17" s="1">
        <v>2</v>
      </c>
      <c r="H17" s="1">
        <v>1</v>
      </c>
      <c r="I17" s="1">
        <v>1</v>
      </c>
      <c r="J17" s="1">
        <v>3</v>
      </c>
      <c r="K17" s="1">
        <v>4</v>
      </c>
      <c r="L17" s="1">
        <v>3</v>
      </c>
      <c r="M17" s="1">
        <v>4</v>
      </c>
      <c r="N17" s="1">
        <v>3</v>
      </c>
      <c r="O17" s="1">
        <v>2</v>
      </c>
      <c r="P17" s="1">
        <v>1</v>
      </c>
      <c r="Q17" s="1">
        <v>5</v>
      </c>
      <c r="R17" s="1">
        <v>2</v>
      </c>
    </row>
    <row r="18" spans="1:18">
      <c r="A18">
        <v>17</v>
      </c>
      <c r="B18" s="1">
        <v>0</v>
      </c>
      <c r="C18" s="1">
        <v>20</v>
      </c>
      <c r="D18" s="1">
        <v>15000</v>
      </c>
      <c r="E18" s="1">
        <v>4</v>
      </c>
      <c r="F18" s="1">
        <v>5</v>
      </c>
      <c r="G18" s="1">
        <v>2</v>
      </c>
      <c r="H18" s="1">
        <v>3</v>
      </c>
      <c r="I18" s="1">
        <v>1</v>
      </c>
      <c r="J18" s="1">
        <v>5</v>
      </c>
      <c r="K18" s="1">
        <v>4</v>
      </c>
      <c r="L18" s="1">
        <v>3</v>
      </c>
      <c r="M18" s="1">
        <v>2</v>
      </c>
      <c r="N18" s="1">
        <v>3</v>
      </c>
      <c r="O18" s="1">
        <v>1</v>
      </c>
      <c r="P18" s="1">
        <v>5</v>
      </c>
      <c r="Q18" s="1">
        <v>4</v>
      </c>
      <c r="R18" s="1">
        <v>4</v>
      </c>
    </row>
    <row r="19" spans="1:18">
      <c r="A19">
        <v>18</v>
      </c>
      <c r="B19" s="1">
        <v>0</v>
      </c>
      <c r="C19" s="1">
        <v>28</v>
      </c>
      <c r="D19" s="1">
        <v>80000</v>
      </c>
      <c r="E19" s="1">
        <v>5</v>
      </c>
      <c r="F19" s="1">
        <v>4</v>
      </c>
      <c r="G19" s="1">
        <v>12</v>
      </c>
      <c r="H19" s="1">
        <v>2</v>
      </c>
      <c r="I19" s="1">
        <v>1</v>
      </c>
      <c r="J19" s="1">
        <v>4</v>
      </c>
      <c r="K19" s="1">
        <v>5</v>
      </c>
      <c r="L19" s="1">
        <v>4</v>
      </c>
      <c r="M19" s="1">
        <v>3</v>
      </c>
      <c r="N19" s="1">
        <v>3</v>
      </c>
      <c r="O19" s="1">
        <v>3</v>
      </c>
      <c r="P19" s="1">
        <v>4</v>
      </c>
      <c r="Q19" s="1">
        <v>4</v>
      </c>
      <c r="R19" s="1">
        <v>2</v>
      </c>
    </row>
    <row r="20" spans="1:18">
      <c r="A20">
        <v>19</v>
      </c>
      <c r="B20" s="1">
        <v>1</v>
      </c>
      <c r="C20" s="1">
        <v>21</v>
      </c>
      <c r="D20" s="1">
        <v>20000</v>
      </c>
      <c r="E20" s="1">
        <v>4</v>
      </c>
      <c r="F20" s="1">
        <v>2</v>
      </c>
      <c r="G20" s="1">
        <v>2</v>
      </c>
      <c r="H20" s="1">
        <v>2</v>
      </c>
      <c r="I20" s="1">
        <v>1</v>
      </c>
      <c r="J20" s="1">
        <v>5</v>
      </c>
      <c r="K20" s="1">
        <v>4</v>
      </c>
      <c r="L20" s="1">
        <v>4</v>
      </c>
      <c r="M20" s="1">
        <v>3</v>
      </c>
      <c r="N20" s="1">
        <v>3</v>
      </c>
      <c r="O20" s="1">
        <v>4</v>
      </c>
      <c r="P20" s="1">
        <v>5</v>
      </c>
      <c r="Q20" s="1">
        <v>4</v>
      </c>
      <c r="R20" s="1">
        <v>2</v>
      </c>
    </row>
    <row r="21" spans="1:18">
      <c r="A21">
        <v>20</v>
      </c>
      <c r="B21" s="1">
        <v>1</v>
      </c>
      <c r="C21" s="1">
        <v>21</v>
      </c>
      <c r="D21" s="1">
        <v>700000</v>
      </c>
      <c r="E21" s="1">
        <v>4</v>
      </c>
      <c r="F21" s="1">
        <v>4</v>
      </c>
      <c r="G21" s="1">
        <v>10</v>
      </c>
      <c r="H21" s="1">
        <v>2</v>
      </c>
      <c r="I21" s="1">
        <v>2</v>
      </c>
      <c r="J21" s="1">
        <v>5</v>
      </c>
      <c r="K21" s="1">
        <v>3</v>
      </c>
      <c r="L21" s="1">
        <v>3</v>
      </c>
      <c r="M21" s="1">
        <v>4</v>
      </c>
      <c r="N21" s="1">
        <v>3</v>
      </c>
      <c r="O21" s="1">
        <v>1</v>
      </c>
      <c r="P21" s="1">
        <v>1</v>
      </c>
      <c r="Q21" s="1">
        <v>5</v>
      </c>
      <c r="R21" s="1">
        <v>2</v>
      </c>
    </row>
    <row r="22" spans="1:18">
      <c r="A22">
        <v>21</v>
      </c>
      <c r="B22" s="1">
        <v>1</v>
      </c>
      <c r="C22" s="1">
        <v>25</v>
      </c>
      <c r="D22" s="1">
        <v>25000</v>
      </c>
      <c r="E22" s="1">
        <v>5</v>
      </c>
      <c r="F22" s="1">
        <v>2</v>
      </c>
      <c r="G22" s="1">
        <v>30</v>
      </c>
      <c r="H22" s="1">
        <v>2</v>
      </c>
      <c r="I22" s="1">
        <v>1</v>
      </c>
      <c r="J22" s="1">
        <v>4</v>
      </c>
      <c r="K22" s="1">
        <v>5</v>
      </c>
      <c r="L22" s="1">
        <v>5</v>
      </c>
      <c r="M22" s="1">
        <v>4</v>
      </c>
      <c r="N22" s="1">
        <v>4</v>
      </c>
      <c r="O22" s="1">
        <v>5</v>
      </c>
      <c r="P22" s="1">
        <v>4</v>
      </c>
      <c r="Q22" s="1">
        <v>5</v>
      </c>
      <c r="R22" s="1">
        <v>6</v>
      </c>
    </row>
    <row r="23" spans="1:18">
      <c r="A23">
        <v>22</v>
      </c>
      <c r="B23" s="1">
        <v>0</v>
      </c>
      <c r="C23" s="1">
        <v>25</v>
      </c>
      <c r="D23" s="1">
        <v>15000</v>
      </c>
      <c r="E23" s="1">
        <v>4</v>
      </c>
      <c r="F23" s="1">
        <v>2</v>
      </c>
      <c r="G23" s="1">
        <v>3</v>
      </c>
      <c r="H23" s="1">
        <v>2</v>
      </c>
      <c r="I23" s="1">
        <v>2</v>
      </c>
      <c r="J23" s="1">
        <v>3</v>
      </c>
      <c r="K23" s="1">
        <v>4</v>
      </c>
      <c r="L23" s="1">
        <v>3</v>
      </c>
      <c r="M23" s="1">
        <v>4</v>
      </c>
      <c r="N23" s="1">
        <v>2</v>
      </c>
      <c r="O23" s="1">
        <v>3</v>
      </c>
      <c r="P23" s="1">
        <v>3</v>
      </c>
      <c r="Q23" s="1">
        <v>4</v>
      </c>
      <c r="R23" s="1">
        <v>3</v>
      </c>
    </row>
    <row r="24" spans="1:18">
      <c r="A24">
        <v>23</v>
      </c>
      <c r="B24" s="1">
        <v>1</v>
      </c>
      <c r="C24" s="1">
        <v>21</v>
      </c>
      <c r="D24" s="1">
        <v>600000</v>
      </c>
      <c r="E24" s="1">
        <v>4</v>
      </c>
      <c r="F24" s="1">
        <v>4</v>
      </c>
      <c r="G24" s="1">
        <v>9</v>
      </c>
      <c r="H24" s="1">
        <v>2</v>
      </c>
      <c r="I24" s="1">
        <v>1</v>
      </c>
      <c r="J24" s="1">
        <v>3</v>
      </c>
      <c r="K24" s="1">
        <v>3</v>
      </c>
      <c r="L24" s="1">
        <v>3</v>
      </c>
      <c r="M24" s="1">
        <v>4</v>
      </c>
      <c r="N24" s="1">
        <v>4</v>
      </c>
      <c r="O24" s="1">
        <v>4</v>
      </c>
      <c r="P24" s="1">
        <v>3</v>
      </c>
      <c r="Q24" s="1">
        <v>2</v>
      </c>
      <c r="R24" s="1">
        <v>2</v>
      </c>
    </row>
    <row r="25" spans="1:18">
      <c r="A25">
        <v>24</v>
      </c>
      <c r="B25" s="1">
        <v>0</v>
      </c>
      <c r="C25" s="1">
        <v>29</v>
      </c>
      <c r="D25" s="1">
        <v>29000</v>
      </c>
      <c r="E25" s="1">
        <v>4</v>
      </c>
      <c r="F25" s="1">
        <v>5</v>
      </c>
      <c r="G25" s="1">
        <v>1</v>
      </c>
      <c r="H25" s="1">
        <v>1</v>
      </c>
      <c r="I25" s="1">
        <v>1</v>
      </c>
      <c r="J25" s="1">
        <v>2</v>
      </c>
      <c r="K25" s="1">
        <v>2</v>
      </c>
      <c r="L25" s="1">
        <v>1</v>
      </c>
      <c r="M25" s="1">
        <v>1</v>
      </c>
      <c r="N25" s="1">
        <v>2</v>
      </c>
      <c r="O25" s="1">
        <v>3</v>
      </c>
      <c r="P25" s="1">
        <v>4</v>
      </c>
      <c r="Q25" s="1">
        <v>5</v>
      </c>
      <c r="R25" s="1">
        <v>1</v>
      </c>
    </row>
    <row r="26" spans="1:18">
      <c r="A26">
        <v>25</v>
      </c>
      <c r="B26" s="1">
        <v>0</v>
      </c>
      <c r="C26" s="1">
        <v>22</v>
      </c>
      <c r="D26" s="1">
        <v>700000</v>
      </c>
      <c r="E26" s="1">
        <v>4</v>
      </c>
      <c r="F26" s="1">
        <v>4</v>
      </c>
      <c r="G26" s="1">
        <v>3</v>
      </c>
      <c r="H26" s="1">
        <v>1</v>
      </c>
      <c r="I26" s="1">
        <v>1</v>
      </c>
      <c r="J26" s="1">
        <v>5</v>
      </c>
      <c r="K26" s="1">
        <v>3</v>
      </c>
      <c r="L26" s="1">
        <v>2</v>
      </c>
      <c r="M26" s="1">
        <v>3</v>
      </c>
      <c r="N26" s="1">
        <v>4</v>
      </c>
      <c r="O26" s="1">
        <v>2</v>
      </c>
      <c r="P26" s="1">
        <v>5</v>
      </c>
      <c r="Q26" s="1">
        <v>3</v>
      </c>
      <c r="R26" s="1">
        <v>2</v>
      </c>
    </row>
    <row r="27" spans="1:18">
      <c r="A27">
        <v>26</v>
      </c>
      <c r="B27" s="1">
        <v>0</v>
      </c>
      <c r="C27" s="1">
        <v>27</v>
      </c>
      <c r="D27" s="1">
        <v>50000</v>
      </c>
      <c r="E27" s="1">
        <v>4</v>
      </c>
      <c r="F27" s="1">
        <v>5</v>
      </c>
      <c r="G27" s="1">
        <v>15</v>
      </c>
      <c r="H27" s="1">
        <v>2</v>
      </c>
      <c r="I27" s="1">
        <v>2</v>
      </c>
      <c r="J27" s="1">
        <v>3</v>
      </c>
      <c r="K27" s="1">
        <v>4</v>
      </c>
      <c r="L27" s="1">
        <v>4</v>
      </c>
      <c r="M27" s="1">
        <v>4</v>
      </c>
      <c r="N27" s="1">
        <v>3</v>
      </c>
      <c r="O27" s="1">
        <v>2</v>
      </c>
      <c r="P27" s="1">
        <v>4</v>
      </c>
      <c r="Q27" s="1">
        <v>4</v>
      </c>
      <c r="R27" s="1">
        <v>2</v>
      </c>
    </row>
    <row r="28" spans="1:18">
      <c r="A28">
        <v>27</v>
      </c>
      <c r="B28" s="1">
        <v>0</v>
      </c>
      <c r="C28" s="1">
        <v>25</v>
      </c>
      <c r="D28" s="1">
        <v>65000</v>
      </c>
      <c r="E28" s="1">
        <v>4</v>
      </c>
      <c r="F28" s="1">
        <v>4</v>
      </c>
      <c r="G28" s="1">
        <v>3</v>
      </c>
      <c r="H28" s="1">
        <v>1</v>
      </c>
      <c r="I28" s="1">
        <v>2</v>
      </c>
      <c r="J28" s="1">
        <v>3</v>
      </c>
      <c r="K28" s="1">
        <v>4</v>
      </c>
      <c r="L28" s="1">
        <v>4</v>
      </c>
      <c r="M28" s="1">
        <v>4</v>
      </c>
      <c r="N28" s="1">
        <v>3</v>
      </c>
      <c r="O28" s="1">
        <v>2</v>
      </c>
      <c r="P28" s="1">
        <v>5</v>
      </c>
      <c r="Q28" s="1">
        <v>3</v>
      </c>
      <c r="R28" s="1">
        <v>2</v>
      </c>
    </row>
    <row r="29" spans="1:18">
      <c r="A29">
        <v>28</v>
      </c>
      <c r="B29" s="1">
        <v>1</v>
      </c>
      <c r="C29" s="1">
        <v>25</v>
      </c>
      <c r="D29" s="1">
        <v>20000</v>
      </c>
      <c r="E29" s="1">
        <v>4</v>
      </c>
      <c r="F29" s="1">
        <v>1</v>
      </c>
      <c r="G29" s="1">
        <v>4</v>
      </c>
      <c r="H29" s="1">
        <v>1</v>
      </c>
      <c r="I29" s="1">
        <v>2</v>
      </c>
      <c r="J29" s="1">
        <v>1</v>
      </c>
      <c r="K29" s="1">
        <v>4</v>
      </c>
      <c r="L29" s="1">
        <v>4</v>
      </c>
      <c r="M29" s="1">
        <v>3</v>
      </c>
      <c r="N29" s="1">
        <v>5</v>
      </c>
      <c r="O29" s="1">
        <v>5</v>
      </c>
      <c r="P29" s="1">
        <v>2</v>
      </c>
      <c r="Q29" s="1">
        <v>4</v>
      </c>
      <c r="R29" s="1">
        <v>1</v>
      </c>
    </row>
    <row r="30" spans="1:18">
      <c r="A30">
        <v>29</v>
      </c>
      <c r="B30" s="1">
        <v>1</v>
      </c>
      <c r="C30" s="1">
        <v>30</v>
      </c>
      <c r="D30" s="1">
        <v>25000</v>
      </c>
      <c r="E30" s="1">
        <v>5</v>
      </c>
      <c r="F30" s="1">
        <v>5</v>
      </c>
      <c r="G30" s="1">
        <v>10</v>
      </c>
      <c r="H30" s="1">
        <v>4</v>
      </c>
      <c r="I30" s="1">
        <v>1</v>
      </c>
      <c r="J30" s="1">
        <v>5</v>
      </c>
      <c r="K30" s="1">
        <v>3</v>
      </c>
      <c r="L30" s="1">
        <v>3</v>
      </c>
      <c r="M30" s="1">
        <v>4</v>
      </c>
      <c r="N30" s="1">
        <v>4</v>
      </c>
      <c r="O30" s="1">
        <v>3</v>
      </c>
      <c r="P30" s="1">
        <v>5</v>
      </c>
      <c r="Q30" s="1">
        <v>2</v>
      </c>
      <c r="R30" s="1">
        <v>5</v>
      </c>
    </row>
    <row r="31" spans="1:18">
      <c r="A31">
        <v>30</v>
      </c>
      <c r="B31" s="1">
        <v>1</v>
      </c>
      <c r="C31" s="1">
        <v>31</v>
      </c>
      <c r="D31" s="1">
        <v>30000</v>
      </c>
      <c r="E31" s="1">
        <v>5</v>
      </c>
      <c r="F31" s="1">
        <v>3</v>
      </c>
      <c r="G31" s="1">
        <v>20</v>
      </c>
      <c r="H31" s="1">
        <v>4</v>
      </c>
      <c r="I31" s="1">
        <v>2</v>
      </c>
      <c r="J31" s="1">
        <v>4</v>
      </c>
      <c r="K31" s="1">
        <v>4</v>
      </c>
      <c r="L31" s="1">
        <v>2</v>
      </c>
      <c r="M31" s="1">
        <v>3</v>
      </c>
      <c r="N31" s="1">
        <v>2</v>
      </c>
      <c r="O31" s="1">
        <v>4</v>
      </c>
      <c r="P31" s="1">
        <v>3</v>
      </c>
      <c r="Q31" s="1">
        <v>3</v>
      </c>
      <c r="R31" s="1">
        <v>6</v>
      </c>
    </row>
    <row r="32" spans="1:18">
      <c r="A32">
        <v>31</v>
      </c>
      <c r="B32" s="1">
        <v>1</v>
      </c>
      <c r="C32" s="1">
        <v>35</v>
      </c>
      <c r="D32" s="1">
        <v>40000</v>
      </c>
      <c r="E32" s="1">
        <v>4</v>
      </c>
      <c r="F32" s="1">
        <v>4</v>
      </c>
      <c r="G32" s="1">
        <v>15</v>
      </c>
      <c r="H32" s="1">
        <v>2</v>
      </c>
      <c r="I32" s="1">
        <v>2</v>
      </c>
      <c r="J32" s="1">
        <v>5</v>
      </c>
      <c r="K32" s="1">
        <v>5</v>
      </c>
      <c r="L32" s="1">
        <v>4</v>
      </c>
      <c r="M32" s="1">
        <v>2</v>
      </c>
      <c r="N32" s="1">
        <v>3</v>
      </c>
      <c r="O32" s="1">
        <v>5</v>
      </c>
      <c r="P32" s="1">
        <v>2</v>
      </c>
      <c r="Q32" s="1">
        <v>4</v>
      </c>
      <c r="R32" s="1">
        <v>7</v>
      </c>
    </row>
    <row r="33" spans="1:18">
      <c r="A33">
        <v>32</v>
      </c>
      <c r="B33" s="1">
        <v>1</v>
      </c>
      <c r="C33" s="1">
        <v>40</v>
      </c>
      <c r="D33" s="1">
        <v>45000</v>
      </c>
      <c r="E33" s="1">
        <v>2</v>
      </c>
      <c r="F33" s="1">
        <v>5</v>
      </c>
      <c r="G33" s="1">
        <v>5</v>
      </c>
      <c r="H33" s="1">
        <v>3</v>
      </c>
      <c r="I33" s="1">
        <v>1</v>
      </c>
      <c r="J33" s="1">
        <v>3</v>
      </c>
      <c r="K33" s="1">
        <v>3</v>
      </c>
      <c r="L33" s="1">
        <v>5</v>
      </c>
      <c r="M33" s="1">
        <v>4</v>
      </c>
      <c r="N33" s="1">
        <v>4</v>
      </c>
      <c r="O33" s="1">
        <v>3</v>
      </c>
      <c r="P33" s="1">
        <v>3</v>
      </c>
      <c r="Q33" s="1">
        <v>5</v>
      </c>
      <c r="R33" s="1">
        <v>8</v>
      </c>
    </row>
    <row r="34" spans="1:18">
      <c r="A34">
        <v>33</v>
      </c>
      <c r="B34" s="1">
        <v>0</v>
      </c>
      <c r="C34" s="1">
        <v>25</v>
      </c>
      <c r="D34" s="1">
        <v>80000</v>
      </c>
      <c r="E34" s="1">
        <v>3</v>
      </c>
      <c r="F34" s="1">
        <v>3</v>
      </c>
      <c r="G34" s="1">
        <v>10</v>
      </c>
      <c r="H34" s="1">
        <v>1</v>
      </c>
      <c r="I34" s="1">
        <v>1</v>
      </c>
      <c r="J34" s="1">
        <v>4</v>
      </c>
      <c r="K34" s="1">
        <v>4</v>
      </c>
      <c r="L34" s="1">
        <v>3</v>
      </c>
      <c r="M34" s="1">
        <v>5</v>
      </c>
      <c r="N34" s="1">
        <v>5</v>
      </c>
      <c r="O34" s="1">
        <v>4</v>
      </c>
      <c r="P34" s="1">
        <v>5</v>
      </c>
      <c r="Q34" s="1">
        <v>4</v>
      </c>
      <c r="R34" s="1">
        <v>9</v>
      </c>
    </row>
    <row r="35" spans="1:18">
      <c r="A35">
        <v>34</v>
      </c>
      <c r="B35" s="1">
        <v>0</v>
      </c>
      <c r="C35" s="1">
        <v>27</v>
      </c>
      <c r="D35" s="1">
        <v>20000</v>
      </c>
      <c r="E35" s="1">
        <v>3</v>
      </c>
      <c r="F35" s="1">
        <v>4</v>
      </c>
      <c r="G35" s="1">
        <v>14</v>
      </c>
      <c r="H35" s="1">
        <v>4</v>
      </c>
      <c r="I35" s="1">
        <v>2</v>
      </c>
      <c r="J35" s="1">
        <v>5</v>
      </c>
      <c r="K35" s="1">
        <v>5</v>
      </c>
      <c r="L35" s="1">
        <v>4</v>
      </c>
      <c r="M35" s="1">
        <v>3</v>
      </c>
      <c r="N35" s="1">
        <v>3</v>
      </c>
      <c r="O35" s="1">
        <v>4</v>
      </c>
      <c r="P35" s="1">
        <v>4</v>
      </c>
      <c r="Q35" s="1">
        <v>5</v>
      </c>
      <c r="R35" s="1">
        <v>4</v>
      </c>
    </row>
    <row r="36" spans="1:18">
      <c r="A36">
        <v>35</v>
      </c>
      <c r="B36" s="1">
        <v>0</v>
      </c>
      <c r="C36" s="1">
        <v>30</v>
      </c>
      <c r="D36" s="1">
        <v>30000</v>
      </c>
      <c r="E36" s="1">
        <v>4</v>
      </c>
      <c r="F36" s="1">
        <v>2</v>
      </c>
      <c r="G36" s="1">
        <v>15</v>
      </c>
      <c r="H36" s="1">
        <v>3</v>
      </c>
      <c r="I36" s="1">
        <v>2</v>
      </c>
      <c r="J36" s="1">
        <v>2</v>
      </c>
      <c r="K36" s="1">
        <v>5</v>
      </c>
      <c r="L36" s="1">
        <v>5</v>
      </c>
      <c r="M36" s="1">
        <v>2</v>
      </c>
      <c r="N36" s="1">
        <v>5</v>
      </c>
      <c r="O36" s="1">
        <v>3</v>
      </c>
      <c r="P36" s="1">
        <v>3</v>
      </c>
      <c r="Q36" s="1">
        <v>3</v>
      </c>
      <c r="R36" s="1">
        <v>6</v>
      </c>
    </row>
    <row r="37" spans="1:18">
      <c r="A37">
        <v>36</v>
      </c>
      <c r="B37" s="1">
        <v>0</v>
      </c>
      <c r="C37" s="1">
        <v>39</v>
      </c>
      <c r="D37" s="1">
        <v>40000</v>
      </c>
      <c r="E37" s="1">
        <v>4</v>
      </c>
      <c r="F37" s="1">
        <v>4</v>
      </c>
      <c r="G37" s="1">
        <v>12</v>
      </c>
      <c r="H37" s="1">
        <v>2</v>
      </c>
      <c r="I37" s="1">
        <v>1</v>
      </c>
      <c r="J37" s="1">
        <v>3</v>
      </c>
      <c r="K37" s="1">
        <v>5</v>
      </c>
      <c r="L37" s="1">
        <v>4</v>
      </c>
      <c r="M37" s="1">
        <v>4</v>
      </c>
      <c r="N37" s="1">
        <v>1</v>
      </c>
      <c r="O37" s="1">
        <v>4</v>
      </c>
      <c r="P37" s="1">
        <v>4</v>
      </c>
      <c r="Q37" s="1">
        <v>4</v>
      </c>
      <c r="R37" s="1">
        <v>8</v>
      </c>
    </row>
    <row r="38" spans="1:18">
      <c r="A38">
        <v>37</v>
      </c>
      <c r="B38" s="1">
        <v>1</v>
      </c>
      <c r="C38" s="1">
        <v>40</v>
      </c>
      <c r="D38" s="1">
        <v>50000</v>
      </c>
      <c r="E38" s="1">
        <v>1</v>
      </c>
      <c r="F38" s="1">
        <v>5</v>
      </c>
      <c r="G38" s="1">
        <v>4</v>
      </c>
      <c r="H38" s="1">
        <v>1</v>
      </c>
      <c r="I38" s="1">
        <v>1</v>
      </c>
      <c r="J38" s="1">
        <v>5</v>
      </c>
      <c r="K38" s="1">
        <v>5</v>
      </c>
      <c r="L38" s="1">
        <v>3</v>
      </c>
      <c r="M38" s="1">
        <v>3</v>
      </c>
      <c r="N38" s="1">
        <v>5</v>
      </c>
      <c r="O38" s="1">
        <v>5</v>
      </c>
      <c r="P38" s="1">
        <v>5</v>
      </c>
      <c r="Q38" s="1">
        <v>5</v>
      </c>
      <c r="R38" s="1">
        <v>9</v>
      </c>
    </row>
    <row r="39" spans="1:18">
      <c r="A39">
        <v>38</v>
      </c>
      <c r="B39" s="1">
        <v>1</v>
      </c>
      <c r="C39" s="1">
        <v>35</v>
      </c>
      <c r="D39" s="1">
        <v>35000</v>
      </c>
      <c r="E39" s="1">
        <v>5</v>
      </c>
      <c r="F39" s="1">
        <v>3</v>
      </c>
      <c r="G39" s="1">
        <v>3</v>
      </c>
      <c r="H39" s="1">
        <v>4</v>
      </c>
      <c r="I39" s="1">
        <v>2</v>
      </c>
      <c r="J39" s="1">
        <v>4</v>
      </c>
      <c r="K39" s="1">
        <v>3</v>
      </c>
      <c r="L39" s="1">
        <v>2</v>
      </c>
      <c r="M39" s="1">
        <v>4</v>
      </c>
      <c r="N39" s="1">
        <v>5</v>
      </c>
      <c r="O39" s="1">
        <v>5</v>
      </c>
      <c r="P39" s="1">
        <v>4</v>
      </c>
      <c r="Q39" s="1">
        <v>3</v>
      </c>
      <c r="R39" s="1">
        <v>10</v>
      </c>
    </row>
    <row r="40" spans="1:18">
      <c r="A40">
        <v>39</v>
      </c>
      <c r="B40" s="1">
        <v>0</v>
      </c>
      <c r="C40" s="1">
        <v>33</v>
      </c>
      <c r="D40" s="1">
        <v>37000</v>
      </c>
      <c r="E40" s="1">
        <v>2</v>
      </c>
      <c r="F40" s="1">
        <v>4</v>
      </c>
      <c r="G40" s="1">
        <v>5</v>
      </c>
      <c r="H40" s="1">
        <v>1</v>
      </c>
      <c r="I40" s="1">
        <v>2</v>
      </c>
      <c r="J40" s="1">
        <v>3</v>
      </c>
      <c r="K40" s="1">
        <v>3</v>
      </c>
      <c r="L40" s="1">
        <v>1</v>
      </c>
      <c r="M40" s="1">
        <v>3</v>
      </c>
      <c r="N40" s="1">
        <v>1</v>
      </c>
      <c r="O40" s="1">
        <v>4</v>
      </c>
      <c r="P40" s="1">
        <v>2</v>
      </c>
      <c r="Q40" s="1">
        <v>2</v>
      </c>
      <c r="R40" s="1">
        <v>10</v>
      </c>
    </row>
    <row r="41" spans="1:18">
      <c r="A41">
        <v>40</v>
      </c>
      <c r="B41" s="1">
        <v>1</v>
      </c>
      <c r="C41" s="1">
        <v>34</v>
      </c>
      <c r="D41" s="1">
        <v>39000</v>
      </c>
      <c r="E41" s="1">
        <v>2</v>
      </c>
      <c r="F41" s="1">
        <v>4</v>
      </c>
      <c r="G41" s="1">
        <v>7</v>
      </c>
      <c r="H41" s="1">
        <v>4</v>
      </c>
      <c r="I41" s="1">
        <v>1</v>
      </c>
      <c r="J41" s="1">
        <v>5</v>
      </c>
      <c r="K41" s="1">
        <v>4</v>
      </c>
      <c r="L41" s="1">
        <v>1</v>
      </c>
      <c r="M41" s="1">
        <v>2</v>
      </c>
      <c r="N41" s="1">
        <v>5</v>
      </c>
      <c r="O41" s="1">
        <v>3</v>
      </c>
      <c r="P41" s="1">
        <v>3</v>
      </c>
      <c r="Q41" s="1">
        <v>4</v>
      </c>
      <c r="R41" s="1">
        <v>9</v>
      </c>
    </row>
    <row r="42" spans="1:18">
      <c r="A42">
        <v>41</v>
      </c>
      <c r="B42" s="1">
        <v>0</v>
      </c>
      <c r="C42" s="1">
        <v>32</v>
      </c>
      <c r="D42" s="1">
        <v>40000</v>
      </c>
      <c r="E42" s="1">
        <v>5</v>
      </c>
      <c r="F42" s="1">
        <v>5</v>
      </c>
      <c r="G42" s="1">
        <v>9</v>
      </c>
      <c r="H42" s="1">
        <v>4</v>
      </c>
      <c r="I42" s="1">
        <v>1</v>
      </c>
      <c r="J42" s="1">
        <v>1</v>
      </c>
      <c r="K42" s="1">
        <v>3</v>
      </c>
      <c r="L42" s="1">
        <v>4</v>
      </c>
      <c r="M42" s="1">
        <v>4</v>
      </c>
      <c r="N42" s="1">
        <v>2</v>
      </c>
      <c r="O42" s="1">
        <v>3</v>
      </c>
      <c r="P42" s="1">
        <v>4</v>
      </c>
      <c r="Q42" s="1">
        <v>5</v>
      </c>
      <c r="R42" s="1">
        <v>5</v>
      </c>
    </row>
    <row r="43" spans="1:18">
      <c r="A43">
        <v>42</v>
      </c>
      <c r="B43" s="1">
        <v>1</v>
      </c>
      <c r="C43" s="1">
        <v>35</v>
      </c>
      <c r="D43" s="1">
        <v>33000</v>
      </c>
      <c r="E43" s="1">
        <v>3</v>
      </c>
      <c r="F43" s="1">
        <v>3</v>
      </c>
      <c r="G43" s="1">
        <v>8</v>
      </c>
      <c r="H43" s="1">
        <v>3</v>
      </c>
      <c r="I43" s="1">
        <v>2</v>
      </c>
      <c r="J43" s="1">
        <v>1</v>
      </c>
      <c r="K43" s="1">
        <v>4</v>
      </c>
      <c r="L43" s="1">
        <v>5</v>
      </c>
      <c r="M43" s="1">
        <v>3</v>
      </c>
      <c r="N43" s="1">
        <v>2</v>
      </c>
      <c r="O43" s="1">
        <v>4</v>
      </c>
      <c r="P43" s="1">
        <v>5</v>
      </c>
      <c r="Q43" s="1">
        <v>4</v>
      </c>
      <c r="R43" s="1">
        <v>4</v>
      </c>
    </row>
    <row r="44" spans="1:18">
      <c r="A44">
        <v>43</v>
      </c>
      <c r="B44" s="1">
        <v>1</v>
      </c>
      <c r="C44" s="1">
        <v>36</v>
      </c>
      <c r="D44" s="1">
        <v>34000</v>
      </c>
      <c r="E44" s="1">
        <v>4</v>
      </c>
      <c r="F44" s="1">
        <v>6</v>
      </c>
      <c r="G44" s="1">
        <v>10</v>
      </c>
      <c r="H44" s="1">
        <v>3</v>
      </c>
      <c r="I44" s="1">
        <v>1</v>
      </c>
      <c r="J44" s="1">
        <v>5</v>
      </c>
      <c r="K44" s="1">
        <v>2</v>
      </c>
      <c r="L44" s="1">
        <v>3</v>
      </c>
      <c r="M44" s="1">
        <v>4</v>
      </c>
      <c r="N44" s="1">
        <v>3</v>
      </c>
      <c r="O44" s="1">
        <v>5</v>
      </c>
      <c r="P44" s="1">
        <v>5</v>
      </c>
      <c r="Q44" s="1">
        <v>3</v>
      </c>
      <c r="R44" s="1">
        <v>4</v>
      </c>
    </row>
    <row r="45" spans="1:18">
      <c r="A45">
        <v>44</v>
      </c>
      <c r="B45" s="1">
        <v>1</v>
      </c>
      <c r="C45" s="1">
        <v>37</v>
      </c>
      <c r="D45" s="1">
        <v>37000</v>
      </c>
      <c r="E45" s="1">
        <v>4</v>
      </c>
      <c r="F45" s="1">
        <v>4</v>
      </c>
      <c r="G45" s="1">
        <v>11</v>
      </c>
      <c r="H45" s="1">
        <v>2</v>
      </c>
      <c r="I45" s="1">
        <v>2</v>
      </c>
      <c r="J45" s="1">
        <v>4</v>
      </c>
      <c r="K45" s="1">
        <v>5</v>
      </c>
      <c r="L45" s="1">
        <v>4</v>
      </c>
      <c r="M45" s="1">
        <v>5</v>
      </c>
      <c r="N45" s="1">
        <v>3</v>
      </c>
      <c r="O45" s="1">
        <v>4</v>
      </c>
      <c r="P45" s="1">
        <v>4</v>
      </c>
      <c r="Q45" s="1">
        <v>4</v>
      </c>
      <c r="R45" s="1">
        <v>7</v>
      </c>
    </row>
    <row r="46" spans="1:18">
      <c r="A46">
        <v>45</v>
      </c>
      <c r="B46" s="1">
        <v>0</v>
      </c>
      <c r="C46" s="1">
        <v>40</v>
      </c>
      <c r="D46" s="1">
        <v>38000</v>
      </c>
      <c r="E46" s="1">
        <v>5</v>
      </c>
      <c r="F46" s="1">
        <v>5</v>
      </c>
      <c r="G46" s="1">
        <v>13</v>
      </c>
      <c r="H46" s="1">
        <v>1</v>
      </c>
      <c r="I46" s="1">
        <v>1</v>
      </c>
      <c r="J46" s="1">
        <v>3</v>
      </c>
      <c r="K46" s="1">
        <v>4</v>
      </c>
      <c r="L46" s="1">
        <v>5</v>
      </c>
      <c r="M46" s="1">
        <v>3</v>
      </c>
      <c r="N46" s="1">
        <v>5</v>
      </c>
      <c r="O46" s="1">
        <v>3</v>
      </c>
      <c r="P46" s="1">
        <v>4</v>
      </c>
      <c r="Q46" s="1">
        <v>5</v>
      </c>
      <c r="R46" s="1">
        <v>7</v>
      </c>
    </row>
    <row r="47" spans="1:18">
      <c r="A47">
        <v>46</v>
      </c>
      <c r="B47" s="1">
        <v>0</v>
      </c>
      <c r="C47" s="1">
        <v>29</v>
      </c>
      <c r="D47" s="1">
        <v>30000</v>
      </c>
      <c r="E47" s="1">
        <v>3</v>
      </c>
      <c r="F47" s="1">
        <v>3</v>
      </c>
      <c r="G47" s="1">
        <v>15</v>
      </c>
      <c r="H47" s="1">
        <v>1</v>
      </c>
      <c r="I47" s="1">
        <v>2</v>
      </c>
      <c r="J47" s="1">
        <v>4</v>
      </c>
      <c r="K47" s="1">
        <v>2</v>
      </c>
      <c r="L47" s="1">
        <v>4</v>
      </c>
      <c r="M47" s="1">
        <v>5</v>
      </c>
      <c r="N47" s="1">
        <v>4</v>
      </c>
      <c r="O47" s="1">
        <v>4</v>
      </c>
      <c r="P47" s="1">
        <v>3</v>
      </c>
      <c r="Q47" s="1">
        <v>4</v>
      </c>
      <c r="R47" s="1">
        <v>3</v>
      </c>
    </row>
    <row r="48" spans="1:18">
      <c r="A48">
        <v>47</v>
      </c>
      <c r="B48" s="1">
        <v>1</v>
      </c>
      <c r="C48" s="1">
        <v>28</v>
      </c>
      <c r="D48" s="1">
        <v>29000</v>
      </c>
      <c r="E48" s="1">
        <v>2</v>
      </c>
      <c r="F48" s="1">
        <v>4</v>
      </c>
      <c r="G48" s="1">
        <v>16</v>
      </c>
      <c r="H48" s="1">
        <v>3</v>
      </c>
      <c r="I48" s="1">
        <v>1</v>
      </c>
      <c r="J48" s="1">
        <v>5</v>
      </c>
      <c r="K48" s="1">
        <v>3</v>
      </c>
      <c r="L48" s="1">
        <v>4</v>
      </c>
      <c r="M48" s="1">
        <v>4</v>
      </c>
      <c r="N48" s="1">
        <v>3</v>
      </c>
      <c r="O48" s="1">
        <v>5</v>
      </c>
      <c r="P48" s="1">
        <v>5</v>
      </c>
      <c r="Q48" s="1">
        <v>3</v>
      </c>
      <c r="R48" s="1">
        <v>5</v>
      </c>
    </row>
    <row r="49" spans="1:18">
      <c r="A49">
        <v>48</v>
      </c>
      <c r="B49" s="1">
        <v>1</v>
      </c>
      <c r="C49" s="1">
        <v>34</v>
      </c>
      <c r="D49" s="1">
        <v>50000</v>
      </c>
      <c r="E49" s="1">
        <v>1</v>
      </c>
      <c r="F49" s="1">
        <v>2</v>
      </c>
      <c r="G49" s="1">
        <v>12</v>
      </c>
      <c r="H49" s="1">
        <v>2</v>
      </c>
      <c r="I49" s="1">
        <v>2</v>
      </c>
      <c r="J49" s="1">
        <v>4</v>
      </c>
      <c r="K49" s="1">
        <v>5</v>
      </c>
      <c r="L49" s="1">
        <v>3</v>
      </c>
      <c r="M49" s="1">
        <v>4</v>
      </c>
      <c r="N49" s="1">
        <v>4</v>
      </c>
      <c r="O49" s="1">
        <v>4</v>
      </c>
      <c r="P49" s="1">
        <v>4</v>
      </c>
      <c r="Q49" s="1">
        <v>4</v>
      </c>
      <c r="R49" s="1">
        <v>4</v>
      </c>
    </row>
    <row r="50" spans="1:18">
      <c r="A50">
        <v>49</v>
      </c>
      <c r="B50" s="1">
        <v>1</v>
      </c>
      <c r="C50" s="1">
        <v>36</v>
      </c>
      <c r="D50" s="1">
        <v>43000</v>
      </c>
      <c r="E50" s="1">
        <v>1</v>
      </c>
      <c r="F50" s="1">
        <v>5</v>
      </c>
      <c r="G50" s="1">
        <v>10</v>
      </c>
      <c r="H50" s="1">
        <v>4</v>
      </c>
      <c r="I50" s="1">
        <v>1</v>
      </c>
      <c r="J50" s="1">
        <v>5</v>
      </c>
      <c r="K50" s="1">
        <v>5</v>
      </c>
      <c r="L50" s="1">
        <v>5</v>
      </c>
      <c r="M50" s="1">
        <v>3</v>
      </c>
      <c r="N50" s="1">
        <v>3</v>
      </c>
      <c r="O50" s="1">
        <v>3</v>
      </c>
      <c r="P50" s="1">
        <v>5</v>
      </c>
      <c r="Q50" s="1">
        <v>5</v>
      </c>
      <c r="R50" s="1">
        <v>9</v>
      </c>
    </row>
    <row r="51" spans="1:18">
      <c r="A51">
        <v>50</v>
      </c>
      <c r="B51" s="1">
        <v>1</v>
      </c>
      <c r="C51" s="1">
        <v>34</v>
      </c>
      <c r="D51" s="1">
        <v>40000</v>
      </c>
      <c r="E51" s="1">
        <v>3</v>
      </c>
      <c r="F51" s="1">
        <v>5</v>
      </c>
      <c r="G51" s="1">
        <v>6</v>
      </c>
      <c r="H51" s="1">
        <v>3</v>
      </c>
      <c r="I51" s="1">
        <v>3</v>
      </c>
      <c r="J51" s="1">
        <v>4</v>
      </c>
      <c r="K51" s="1">
        <v>5</v>
      </c>
      <c r="L51" s="1">
        <v>1</v>
      </c>
      <c r="M51" s="1">
        <v>5</v>
      </c>
      <c r="N51" s="1">
        <v>4</v>
      </c>
      <c r="O51" s="1">
        <v>3</v>
      </c>
      <c r="P51" s="1">
        <v>4</v>
      </c>
      <c r="Q51" s="1">
        <v>5</v>
      </c>
      <c r="R51" s="1">
        <v>7</v>
      </c>
    </row>
    <row r="52" spans="1:18">
      <c r="A52">
        <v>51</v>
      </c>
      <c r="B52" s="1">
        <v>1</v>
      </c>
      <c r="C52" s="1">
        <v>30</v>
      </c>
      <c r="D52" s="1">
        <v>12000</v>
      </c>
      <c r="E52" s="1">
        <v>4</v>
      </c>
      <c r="F52" s="1">
        <v>5</v>
      </c>
      <c r="G52" s="1">
        <v>5</v>
      </c>
      <c r="H52" s="1">
        <v>2</v>
      </c>
      <c r="I52" s="1">
        <v>1</v>
      </c>
      <c r="J52" s="1">
        <v>5</v>
      </c>
      <c r="K52" s="1">
        <v>3</v>
      </c>
      <c r="L52" s="1">
        <v>3</v>
      </c>
      <c r="M52" s="1">
        <v>4</v>
      </c>
      <c r="N52" s="1">
        <v>2</v>
      </c>
      <c r="O52" s="1">
        <v>2</v>
      </c>
      <c r="P52" s="1">
        <v>2</v>
      </c>
      <c r="Q52" s="1">
        <v>4</v>
      </c>
      <c r="R52" s="1">
        <v>1</v>
      </c>
    </row>
    <row r="53" spans="1:18">
      <c r="A53">
        <v>52</v>
      </c>
      <c r="B53" s="1">
        <v>1</v>
      </c>
      <c r="C53" s="1">
        <v>20</v>
      </c>
      <c r="D53" s="1">
        <v>4500</v>
      </c>
      <c r="E53" s="1">
        <v>4</v>
      </c>
      <c r="F53" s="1">
        <v>2</v>
      </c>
      <c r="G53" s="1">
        <v>5</v>
      </c>
      <c r="H53" s="1">
        <v>2</v>
      </c>
      <c r="I53" s="1">
        <v>1</v>
      </c>
      <c r="J53" s="1">
        <v>5</v>
      </c>
      <c r="K53" s="1">
        <v>5</v>
      </c>
      <c r="L53" s="1">
        <v>4</v>
      </c>
      <c r="M53" s="1">
        <v>3</v>
      </c>
      <c r="N53" s="1">
        <v>3</v>
      </c>
      <c r="O53" s="1">
        <v>4</v>
      </c>
      <c r="P53" s="1">
        <v>5</v>
      </c>
      <c r="Q53" s="1">
        <v>4</v>
      </c>
      <c r="R53" s="1">
        <v>3</v>
      </c>
    </row>
    <row r="54" spans="1:18">
      <c r="A54">
        <v>53</v>
      </c>
      <c r="B54" s="1">
        <v>1</v>
      </c>
      <c r="C54" s="1">
        <v>21</v>
      </c>
      <c r="D54" s="1">
        <v>20000</v>
      </c>
      <c r="E54" s="1">
        <v>4</v>
      </c>
      <c r="F54" s="1">
        <v>2</v>
      </c>
      <c r="G54" s="1">
        <v>1</v>
      </c>
      <c r="H54" s="1">
        <v>1</v>
      </c>
      <c r="I54" s="1">
        <v>3</v>
      </c>
      <c r="J54" s="1">
        <v>3</v>
      </c>
      <c r="K54" s="1">
        <v>2</v>
      </c>
      <c r="L54" s="1">
        <v>3</v>
      </c>
      <c r="M54" s="1">
        <v>1</v>
      </c>
      <c r="N54" s="1">
        <v>2</v>
      </c>
      <c r="O54" s="1">
        <v>3</v>
      </c>
      <c r="P54" s="1">
        <v>1</v>
      </c>
      <c r="Q54" s="1">
        <v>1</v>
      </c>
      <c r="R54" s="1">
        <v>2</v>
      </c>
    </row>
    <row r="55" spans="1:18">
      <c r="A55">
        <v>54</v>
      </c>
      <c r="B55" s="1">
        <v>0</v>
      </c>
      <c r="C55" s="1">
        <v>20</v>
      </c>
      <c r="D55" s="1">
        <v>9000</v>
      </c>
      <c r="E55" s="1">
        <v>4</v>
      </c>
      <c r="F55" s="1">
        <v>2</v>
      </c>
      <c r="G55" s="1">
        <v>1</v>
      </c>
      <c r="H55" s="1">
        <v>2</v>
      </c>
      <c r="I55" s="1">
        <v>1</v>
      </c>
      <c r="J55" s="1">
        <v>3</v>
      </c>
      <c r="K55" s="1">
        <v>3</v>
      </c>
      <c r="L55" s="1">
        <v>3</v>
      </c>
      <c r="M55" s="1">
        <v>1</v>
      </c>
      <c r="N55" s="1">
        <v>2</v>
      </c>
      <c r="O55" s="1">
        <v>3</v>
      </c>
      <c r="P55" s="1">
        <v>1</v>
      </c>
      <c r="Q55" s="1">
        <v>1</v>
      </c>
      <c r="R55" s="1">
        <v>2</v>
      </c>
    </row>
    <row r="56" spans="1:18">
      <c r="A56">
        <v>55</v>
      </c>
      <c r="B56" s="1">
        <v>0</v>
      </c>
      <c r="C56" s="1">
        <v>22</v>
      </c>
      <c r="D56" s="1">
        <v>15000</v>
      </c>
      <c r="E56" s="1">
        <v>4</v>
      </c>
      <c r="F56" s="1">
        <v>4</v>
      </c>
      <c r="G56" s="1">
        <v>1</v>
      </c>
      <c r="H56" s="1">
        <v>1</v>
      </c>
      <c r="I56" s="1">
        <v>1</v>
      </c>
      <c r="J56" s="1">
        <v>3</v>
      </c>
      <c r="K56" s="1">
        <v>4</v>
      </c>
      <c r="L56" s="1">
        <v>2</v>
      </c>
      <c r="M56" s="1">
        <v>5</v>
      </c>
      <c r="N56" s="1">
        <v>3</v>
      </c>
      <c r="O56" s="1">
        <v>3</v>
      </c>
      <c r="P56" s="1">
        <v>2</v>
      </c>
      <c r="Q56" s="1">
        <v>4</v>
      </c>
      <c r="R56" s="1">
        <v>2</v>
      </c>
    </row>
    <row r="57" spans="1:18">
      <c r="A57">
        <v>56</v>
      </c>
      <c r="B57" s="1">
        <v>0</v>
      </c>
      <c r="C57" s="1">
        <v>21</v>
      </c>
      <c r="D57" s="1">
        <v>50000</v>
      </c>
      <c r="E57" s="1">
        <v>4</v>
      </c>
      <c r="F57" s="1">
        <v>5</v>
      </c>
      <c r="G57" s="1">
        <v>5</v>
      </c>
      <c r="H57" s="1">
        <v>2</v>
      </c>
      <c r="I57" s="1">
        <v>1</v>
      </c>
      <c r="J57" s="1">
        <v>5</v>
      </c>
      <c r="K57" s="1">
        <v>3</v>
      </c>
      <c r="L57" s="1">
        <v>3</v>
      </c>
      <c r="M57" s="1">
        <v>4</v>
      </c>
      <c r="N57" s="1">
        <v>2</v>
      </c>
      <c r="O57" s="1">
        <v>2</v>
      </c>
      <c r="P57" s="1">
        <v>2</v>
      </c>
      <c r="Q57" s="1">
        <v>4</v>
      </c>
      <c r="R57" s="1">
        <v>1</v>
      </c>
    </row>
    <row r="58" spans="1:18">
      <c r="A58">
        <v>57</v>
      </c>
      <c r="B58" s="1">
        <v>1</v>
      </c>
      <c r="C58" s="1">
        <v>21</v>
      </c>
      <c r="D58" s="1">
        <v>12000</v>
      </c>
      <c r="E58" s="1">
        <v>4</v>
      </c>
      <c r="F58" s="1">
        <v>2</v>
      </c>
      <c r="G58" s="1">
        <v>1</v>
      </c>
      <c r="H58" s="1">
        <v>4</v>
      </c>
      <c r="I58" s="1">
        <v>1</v>
      </c>
      <c r="J58" s="1">
        <v>3</v>
      </c>
      <c r="K58" s="1">
        <v>3</v>
      </c>
      <c r="L58" s="1">
        <v>3</v>
      </c>
      <c r="M58" s="1">
        <v>2</v>
      </c>
      <c r="N58" s="1">
        <v>4</v>
      </c>
      <c r="O58" s="1">
        <v>3</v>
      </c>
      <c r="P58" s="1">
        <v>4</v>
      </c>
      <c r="Q58" s="1">
        <v>4</v>
      </c>
      <c r="R58" s="1">
        <v>1</v>
      </c>
    </row>
    <row r="59" spans="1:18">
      <c r="A59">
        <v>58</v>
      </c>
      <c r="B59" s="1">
        <v>1</v>
      </c>
      <c r="C59" s="1">
        <v>22</v>
      </c>
      <c r="D59" s="1">
        <v>40000</v>
      </c>
      <c r="E59" s="1">
        <v>4</v>
      </c>
      <c r="F59" s="1">
        <v>1</v>
      </c>
      <c r="G59" s="1">
        <v>2</v>
      </c>
      <c r="H59" s="1">
        <v>2</v>
      </c>
      <c r="I59" s="1">
        <v>1</v>
      </c>
      <c r="J59" s="1">
        <v>2</v>
      </c>
      <c r="K59" s="1">
        <v>1</v>
      </c>
      <c r="L59" s="1">
        <v>2</v>
      </c>
      <c r="M59" s="1">
        <v>3</v>
      </c>
      <c r="N59" s="1">
        <v>3</v>
      </c>
      <c r="O59" s="1">
        <v>2</v>
      </c>
      <c r="P59" s="1">
        <v>4</v>
      </c>
      <c r="Q59" s="1">
        <v>3</v>
      </c>
      <c r="R59" s="1">
        <v>2</v>
      </c>
    </row>
    <row r="60" spans="1:18">
      <c r="A60">
        <v>59</v>
      </c>
      <c r="B60" s="1">
        <v>1</v>
      </c>
      <c r="C60" s="1">
        <v>20</v>
      </c>
      <c r="D60" s="1">
        <v>60000</v>
      </c>
      <c r="E60" s="1">
        <v>4</v>
      </c>
      <c r="F60" s="1">
        <v>3</v>
      </c>
      <c r="G60" s="1">
        <v>2</v>
      </c>
      <c r="H60" s="1">
        <v>2</v>
      </c>
      <c r="I60" s="1">
        <v>2</v>
      </c>
      <c r="J60" s="1">
        <v>2</v>
      </c>
      <c r="K60" s="1">
        <v>2</v>
      </c>
      <c r="L60" s="1">
        <v>2</v>
      </c>
      <c r="M60" s="1">
        <v>4</v>
      </c>
      <c r="N60" s="1">
        <v>3</v>
      </c>
      <c r="O60" s="1">
        <v>3</v>
      </c>
      <c r="P60" s="1">
        <v>4</v>
      </c>
      <c r="Q60" s="1">
        <v>3</v>
      </c>
      <c r="R60" s="1">
        <v>2</v>
      </c>
    </row>
    <row r="61" spans="1:18">
      <c r="A61">
        <v>60</v>
      </c>
      <c r="B61" s="1">
        <v>1</v>
      </c>
      <c r="C61" s="1">
        <v>22</v>
      </c>
      <c r="D61" s="1">
        <v>45000</v>
      </c>
      <c r="E61" s="1">
        <v>4</v>
      </c>
      <c r="F61" s="1">
        <v>2</v>
      </c>
      <c r="G61" s="1">
        <v>2</v>
      </c>
      <c r="H61" s="1">
        <v>2</v>
      </c>
      <c r="I61" s="1">
        <v>1</v>
      </c>
      <c r="J61" s="1">
        <v>2</v>
      </c>
      <c r="K61" s="1">
        <v>5</v>
      </c>
      <c r="L61" s="1">
        <v>3</v>
      </c>
      <c r="M61" s="1">
        <v>5</v>
      </c>
      <c r="N61" s="1">
        <v>4</v>
      </c>
      <c r="O61" s="1">
        <v>4</v>
      </c>
      <c r="P61" s="1">
        <v>3</v>
      </c>
      <c r="Q61" s="1">
        <v>3</v>
      </c>
      <c r="R61" s="1">
        <v>1</v>
      </c>
    </row>
    <row r="62" spans="1:18">
      <c r="A62">
        <v>61</v>
      </c>
      <c r="B62" s="1">
        <v>0</v>
      </c>
      <c r="C62" s="1">
        <v>32</v>
      </c>
      <c r="D62" s="1">
        <v>23000</v>
      </c>
      <c r="E62" s="1">
        <v>4</v>
      </c>
      <c r="F62" s="1">
        <v>3</v>
      </c>
      <c r="G62" s="1">
        <v>15</v>
      </c>
      <c r="H62" s="1">
        <v>3</v>
      </c>
      <c r="I62" s="1">
        <v>1</v>
      </c>
      <c r="J62" s="1">
        <v>5</v>
      </c>
      <c r="K62" s="1">
        <v>4</v>
      </c>
      <c r="L62" s="1">
        <v>3</v>
      </c>
      <c r="M62" s="1">
        <v>4</v>
      </c>
      <c r="N62" s="1">
        <v>4</v>
      </c>
      <c r="O62" s="1">
        <v>5</v>
      </c>
      <c r="P62" s="1">
        <v>4</v>
      </c>
      <c r="Q62" s="1">
        <v>3</v>
      </c>
      <c r="R62" s="1">
        <v>4</v>
      </c>
    </row>
    <row r="63" spans="1:18">
      <c r="A63">
        <v>62</v>
      </c>
      <c r="B63" s="1">
        <v>1</v>
      </c>
      <c r="C63" s="1">
        <v>30</v>
      </c>
      <c r="D63" s="1">
        <v>40000</v>
      </c>
      <c r="E63" s="1">
        <v>4</v>
      </c>
      <c r="F63" s="1">
        <v>1</v>
      </c>
      <c r="G63" s="1">
        <v>2</v>
      </c>
      <c r="H63" s="1">
        <v>2</v>
      </c>
      <c r="I63" s="1">
        <v>1</v>
      </c>
      <c r="J63" s="1">
        <v>3</v>
      </c>
      <c r="K63" s="1">
        <v>5</v>
      </c>
      <c r="L63" s="1">
        <v>4</v>
      </c>
      <c r="M63" s="1">
        <v>3</v>
      </c>
      <c r="N63" s="1">
        <v>5</v>
      </c>
      <c r="O63" s="1">
        <v>4</v>
      </c>
      <c r="P63" s="1">
        <v>1</v>
      </c>
      <c r="Q63" s="1">
        <v>4</v>
      </c>
      <c r="R63" s="1">
        <v>3</v>
      </c>
    </row>
    <row r="64" spans="1:18">
      <c r="A64">
        <v>63</v>
      </c>
      <c r="B64" s="1">
        <v>1</v>
      </c>
      <c r="C64" s="1">
        <v>26</v>
      </c>
      <c r="D64" s="1">
        <v>30000</v>
      </c>
      <c r="E64" s="1">
        <v>4</v>
      </c>
      <c r="F64" s="1">
        <v>3</v>
      </c>
      <c r="G64" s="1">
        <v>1</v>
      </c>
      <c r="H64" s="1">
        <v>1</v>
      </c>
      <c r="I64" s="1">
        <v>1</v>
      </c>
      <c r="J64" s="1">
        <v>4</v>
      </c>
      <c r="K64" s="1">
        <v>3</v>
      </c>
      <c r="L64" s="1">
        <v>4</v>
      </c>
      <c r="M64" s="1">
        <v>3</v>
      </c>
      <c r="N64" s="1">
        <v>4</v>
      </c>
      <c r="O64" s="1">
        <v>5</v>
      </c>
      <c r="P64" s="1">
        <v>5</v>
      </c>
      <c r="Q64" s="1">
        <v>3</v>
      </c>
      <c r="R64" s="1">
        <v>2</v>
      </c>
    </row>
    <row r="65" spans="1:18">
      <c r="A65">
        <v>64</v>
      </c>
      <c r="B65" s="1">
        <v>1</v>
      </c>
      <c r="C65" s="1">
        <v>25</v>
      </c>
      <c r="D65" s="1">
        <v>25000</v>
      </c>
      <c r="E65" s="1">
        <v>4</v>
      </c>
      <c r="F65" s="1">
        <v>3</v>
      </c>
      <c r="G65" s="1">
        <v>15</v>
      </c>
      <c r="H65" s="1">
        <v>3</v>
      </c>
      <c r="I65" s="1">
        <v>1</v>
      </c>
      <c r="J65" s="1">
        <v>5</v>
      </c>
      <c r="K65" s="1">
        <v>4</v>
      </c>
      <c r="L65" s="1">
        <v>3</v>
      </c>
      <c r="M65" s="1">
        <v>4</v>
      </c>
      <c r="N65" s="1">
        <v>4</v>
      </c>
      <c r="O65" s="1">
        <v>5</v>
      </c>
      <c r="P65" s="1">
        <v>4</v>
      </c>
      <c r="Q65" s="1">
        <v>3</v>
      </c>
      <c r="R65" s="1">
        <v>4</v>
      </c>
    </row>
    <row r="66" spans="1:18">
      <c r="A66">
        <v>65</v>
      </c>
      <c r="B66" s="1">
        <v>1</v>
      </c>
      <c r="C66" s="1">
        <v>32</v>
      </c>
      <c r="D66" s="1">
        <v>42000</v>
      </c>
      <c r="E66" s="1">
        <v>4</v>
      </c>
      <c r="F66" s="1">
        <v>2</v>
      </c>
      <c r="G66" s="1">
        <v>1</v>
      </c>
      <c r="H66" s="1">
        <v>2</v>
      </c>
      <c r="I66" s="1">
        <v>1</v>
      </c>
      <c r="J66" s="1">
        <v>2</v>
      </c>
      <c r="K66" s="1">
        <v>5</v>
      </c>
      <c r="L66" s="1">
        <v>3</v>
      </c>
      <c r="M66" s="1">
        <v>5</v>
      </c>
      <c r="N66" s="1">
        <v>4</v>
      </c>
      <c r="O66" s="1">
        <v>3</v>
      </c>
      <c r="P66" s="1">
        <v>5</v>
      </c>
      <c r="Q66" s="1">
        <v>3</v>
      </c>
      <c r="R66" s="1">
        <v>1</v>
      </c>
    </row>
    <row r="67" spans="1:18">
      <c r="A67">
        <v>66</v>
      </c>
      <c r="B67" s="1">
        <v>1</v>
      </c>
      <c r="C67" s="1">
        <v>22</v>
      </c>
      <c r="D67" s="1">
        <v>10000</v>
      </c>
      <c r="E67" s="1">
        <v>4</v>
      </c>
      <c r="F67" s="1">
        <v>2</v>
      </c>
      <c r="G67" s="1">
        <v>1</v>
      </c>
      <c r="H67" s="1">
        <v>3</v>
      </c>
      <c r="I67" s="1">
        <v>1</v>
      </c>
      <c r="J67" s="1">
        <v>5</v>
      </c>
      <c r="K67" s="1">
        <v>4</v>
      </c>
      <c r="L67" s="1">
        <v>5</v>
      </c>
      <c r="M67" s="1">
        <v>4</v>
      </c>
      <c r="N67" s="1">
        <v>5</v>
      </c>
      <c r="O67" s="1">
        <v>4</v>
      </c>
      <c r="P67" s="1">
        <v>5</v>
      </c>
      <c r="Q67" s="1">
        <v>4</v>
      </c>
      <c r="R67" s="1">
        <v>3</v>
      </c>
    </row>
    <row r="68" spans="1:18">
      <c r="A68">
        <v>67</v>
      </c>
      <c r="B68" s="1">
        <v>0</v>
      </c>
      <c r="C68" s="1">
        <v>20</v>
      </c>
      <c r="D68" s="1">
        <v>6000</v>
      </c>
      <c r="E68" s="1">
        <v>3</v>
      </c>
      <c r="F68" s="1">
        <v>6</v>
      </c>
      <c r="G68" s="1">
        <v>1</v>
      </c>
      <c r="H68" s="1">
        <v>2</v>
      </c>
      <c r="I68" s="1">
        <v>1</v>
      </c>
      <c r="J68" s="1">
        <v>3</v>
      </c>
      <c r="K68" s="1">
        <v>4</v>
      </c>
      <c r="L68" s="1">
        <v>5</v>
      </c>
      <c r="M68" s="1">
        <v>3</v>
      </c>
      <c r="N68" s="1">
        <v>3</v>
      </c>
      <c r="O68" s="1">
        <v>4</v>
      </c>
      <c r="P68" s="1">
        <v>4</v>
      </c>
      <c r="Q68" s="1">
        <v>5</v>
      </c>
      <c r="R68" s="1">
        <v>2</v>
      </c>
    </row>
    <row r="69" spans="1:18">
      <c r="A69">
        <v>68</v>
      </c>
      <c r="B69" s="1">
        <v>1</v>
      </c>
      <c r="C69" s="1">
        <v>24</v>
      </c>
      <c r="D69" s="1">
        <v>10000</v>
      </c>
      <c r="E69" s="1">
        <v>4</v>
      </c>
      <c r="F69" s="1">
        <v>1</v>
      </c>
      <c r="G69" s="1">
        <v>4</v>
      </c>
      <c r="H69" s="1">
        <v>2</v>
      </c>
      <c r="I69" s="1">
        <v>1</v>
      </c>
      <c r="J69" s="1">
        <v>4</v>
      </c>
      <c r="K69" s="1">
        <v>3</v>
      </c>
      <c r="L69" s="1">
        <v>2</v>
      </c>
      <c r="M69" s="1">
        <v>4</v>
      </c>
      <c r="N69" s="1">
        <v>4</v>
      </c>
      <c r="O69" s="1">
        <v>4</v>
      </c>
      <c r="P69" s="1">
        <v>4</v>
      </c>
      <c r="Q69" s="1">
        <v>4</v>
      </c>
      <c r="R69" s="1">
        <v>3</v>
      </c>
    </row>
    <row r="70" spans="1:18">
      <c r="A70">
        <v>69</v>
      </c>
      <c r="B70" s="1">
        <v>0</v>
      </c>
      <c r="C70" s="1">
        <v>37</v>
      </c>
      <c r="D70" s="1">
        <v>25000</v>
      </c>
      <c r="E70" s="1">
        <v>4</v>
      </c>
      <c r="F70" s="1">
        <v>3</v>
      </c>
      <c r="G70" s="1">
        <v>15</v>
      </c>
      <c r="H70" s="1">
        <v>3</v>
      </c>
      <c r="I70" s="1">
        <v>1</v>
      </c>
      <c r="J70" s="1">
        <v>5</v>
      </c>
      <c r="K70" s="1">
        <v>4</v>
      </c>
      <c r="L70" s="1">
        <v>3</v>
      </c>
      <c r="M70" s="1">
        <v>4</v>
      </c>
      <c r="N70" s="1">
        <v>4</v>
      </c>
      <c r="O70" s="1">
        <v>5</v>
      </c>
      <c r="P70" s="1">
        <v>4</v>
      </c>
      <c r="Q70" s="1">
        <v>3</v>
      </c>
      <c r="R70" s="1">
        <v>4</v>
      </c>
    </row>
    <row r="71" spans="1:18">
      <c r="A71">
        <v>70</v>
      </c>
      <c r="B71" s="1">
        <v>1</v>
      </c>
      <c r="C71" s="1">
        <v>75</v>
      </c>
      <c r="D71" s="1">
        <v>1500</v>
      </c>
      <c r="E71" s="1">
        <v>2</v>
      </c>
      <c r="F71" s="1">
        <v>7</v>
      </c>
      <c r="G71" s="1">
        <v>3</v>
      </c>
      <c r="H71" s="1">
        <v>2</v>
      </c>
      <c r="I71" s="1">
        <v>1</v>
      </c>
      <c r="J71" s="1">
        <v>4</v>
      </c>
      <c r="K71" s="1">
        <v>5</v>
      </c>
      <c r="L71" s="1">
        <v>5</v>
      </c>
      <c r="M71" s="1">
        <v>2</v>
      </c>
      <c r="N71" s="1">
        <v>2</v>
      </c>
      <c r="O71" s="1">
        <v>1</v>
      </c>
      <c r="P71" s="1">
        <v>4</v>
      </c>
      <c r="Q71" s="1">
        <v>4</v>
      </c>
      <c r="R71" s="1">
        <v>6</v>
      </c>
    </row>
    <row r="72" spans="1:18">
      <c r="A72">
        <v>71</v>
      </c>
      <c r="B72" s="1">
        <v>1</v>
      </c>
      <c r="C72" s="1">
        <v>24</v>
      </c>
      <c r="D72" s="1">
        <v>30000</v>
      </c>
      <c r="E72" s="1">
        <v>4</v>
      </c>
      <c r="F72" s="1">
        <v>5</v>
      </c>
      <c r="G72" s="1">
        <v>4</v>
      </c>
      <c r="H72" s="1">
        <v>2</v>
      </c>
      <c r="I72" s="1">
        <v>1</v>
      </c>
      <c r="J72" s="1">
        <v>5</v>
      </c>
      <c r="K72" s="1">
        <v>4</v>
      </c>
      <c r="L72" s="1">
        <v>4</v>
      </c>
      <c r="M72" s="1">
        <v>5</v>
      </c>
      <c r="N72" s="1">
        <v>2</v>
      </c>
      <c r="O72" s="1">
        <v>2</v>
      </c>
      <c r="P72" s="1">
        <v>4</v>
      </c>
      <c r="Q72" s="1">
        <v>3</v>
      </c>
      <c r="R72" s="1">
        <v>1</v>
      </c>
    </row>
    <row r="73" spans="1:18">
      <c r="A73">
        <v>72</v>
      </c>
      <c r="B73" s="1">
        <v>1</v>
      </c>
      <c r="C73" s="1">
        <v>25</v>
      </c>
      <c r="D73" s="1">
        <v>73000</v>
      </c>
      <c r="E73" s="1">
        <v>4</v>
      </c>
      <c r="F73" s="1">
        <v>3</v>
      </c>
      <c r="G73" s="1">
        <v>7</v>
      </c>
      <c r="H73" s="1">
        <v>2</v>
      </c>
      <c r="I73" s="1">
        <v>1</v>
      </c>
      <c r="J73" s="1">
        <v>5</v>
      </c>
      <c r="K73" s="1">
        <v>4</v>
      </c>
      <c r="L73" s="1">
        <v>5</v>
      </c>
      <c r="M73" s="1">
        <v>4</v>
      </c>
      <c r="N73" s="1">
        <v>3</v>
      </c>
      <c r="O73" s="1">
        <v>3</v>
      </c>
      <c r="P73" s="1">
        <v>2</v>
      </c>
      <c r="Q73" s="1">
        <v>5</v>
      </c>
      <c r="R73" s="1">
        <v>2</v>
      </c>
    </row>
    <row r="74" spans="1:18">
      <c r="A74">
        <v>73</v>
      </c>
      <c r="B74" s="1">
        <v>1</v>
      </c>
      <c r="C74" s="1">
        <v>20</v>
      </c>
      <c r="D74" s="1">
        <v>50000</v>
      </c>
      <c r="E74" s="1">
        <v>4</v>
      </c>
      <c r="F74" s="1">
        <v>5</v>
      </c>
      <c r="G74" s="1">
        <v>5</v>
      </c>
      <c r="H74" s="1">
        <v>2</v>
      </c>
      <c r="I74" s="1">
        <v>1</v>
      </c>
      <c r="J74" s="1">
        <v>3</v>
      </c>
      <c r="K74" s="1">
        <v>4</v>
      </c>
      <c r="L74" s="1">
        <v>3</v>
      </c>
      <c r="M74" s="1">
        <v>4</v>
      </c>
      <c r="N74" s="1">
        <v>5</v>
      </c>
      <c r="O74" s="1">
        <v>4</v>
      </c>
      <c r="P74" s="1">
        <v>5</v>
      </c>
      <c r="Q74" s="1">
        <v>4</v>
      </c>
      <c r="R74" s="1">
        <v>2</v>
      </c>
    </row>
    <row r="75" spans="1:18">
      <c r="A75">
        <v>74</v>
      </c>
      <c r="B75" s="1">
        <v>1</v>
      </c>
      <c r="C75" s="1">
        <v>40</v>
      </c>
      <c r="D75" s="1">
        <v>40000</v>
      </c>
      <c r="E75" s="1">
        <v>3</v>
      </c>
      <c r="F75" s="1">
        <v>2</v>
      </c>
      <c r="G75" s="1">
        <v>2</v>
      </c>
      <c r="H75" s="1">
        <v>2</v>
      </c>
      <c r="I75" s="1">
        <v>2</v>
      </c>
      <c r="J75" s="1">
        <v>5</v>
      </c>
      <c r="K75" s="1">
        <v>4</v>
      </c>
      <c r="L75" s="1">
        <v>4</v>
      </c>
      <c r="M75" s="1">
        <v>3</v>
      </c>
      <c r="N75" s="1">
        <v>5</v>
      </c>
      <c r="O75" s="1">
        <v>4</v>
      </c>
      <c r="P75" s="1">
        <v>3</v>
      </c>
      <c r="Q75" s="1">
        <v>3</v>
      </c>
      <c r="R75" s="1">
        <v>4</v>
      </c>
    </row>
    <row r="76" spans="1:18">
      <c r="A76">
        <v>75</v>
      </c>
      <c r="B76" s="1">
        <v>1</v>
      </c>
      <c r="C76" s="1">
        <v>33</v>
      </c>
      <c r="D76" s="1">
        <v>50000</v>
      </c>
      <c r="E76" s="1">
        <v>4</v>
      </c>
      <c r="F76" s="1">
        <v>2</v>
      </c>
      <c r="G76" s="1">
        <v>1</v>
      </c>
      <c r="H76" s="1">
        <v>2</v>
      </c>
      <c r="I76" s="1">
        <v>1</v>
      </c>
      <c r="J76" s="1">
        <v>3</v>
      </c>
      <c r="K76" s="1">
        <v>5</v>
      </c>
      <c r="L76" s="1">
        <v>4</v>
      </c>
      <c r="M76" s="1">
        <v>4</v>
      </c>
      <c r="N76" s="1">
        <v>2</v>
      </c>
      <c r="O76" s="1">
        <v>3</v>
      </c>
      <c r="P76" s="1">
        <v>5</v>
      </c>
      <c r="Q76" s="1">
        <v>2</v>
      </c>
      <c r="R76" s="1">
        <v>1</v>
      </c>
    </row>
    <row r="77" spans="1:18">
      <c r="A77">
        <v>76</v>
      </c>
      <c r="B77" s="1">
        <v>0</v>
      </c>
      <c r="C77" s="1">
        <v>44</v>
      </c>
      <c r="D77" s="1">
        <v>42000</v>
      </c>
      <c r="E77" s="1">
        <v>4</v>
      </c>
      <c r="F77" s="1">
        <v>1</v>
      </c>
      <c r="G77" s="1">
        <v>2</v>
      </c>
      <c r="H77" s="1">
        <v>1</v>
      </c>
      <c r="I77" s="1">
        <v>1</v>
      </c>
      <c r="J77" s="1">
        <v>4</v>
      </c>
      <c r="K77" s="1">
        <v>4</v>
      </c>
      <c r="L77" s="1">
        <v>4</v>
      </c>
      <c r="M77" s="1">
        <v>2</v>
      </c>
      <c r="N77" s="1">
        <v>2</v>
      </c>
      <c r="O77" s="1">
        <v>5</v>
      </c>
      <c r="P77" s="1">
        <v>4</v>
      </c>
      <c r="Q77" s="1">
        <v>5</v>
      </c>
      <c r="R77" s="1">
        <v>1</v>
      </c>
    </row>
    <row r="78" spans="1:18">
      <c r="A78">
        <v>77</v>
      </c>
      <c r="B78" s="1">
        <v>1</v>
      </c>
      <c r="C78" s="1">
        <v>35</v>
      </c>
      <c r="D78" s="1">
        <v>30000</v>
      </c>
      <c r="E78" s="1">
        <v>4</v>
      </c>
      <c r="F78" s="1">
        <v>2</v>
      </c>
      <c r="G78" s="1">
        <v>1</v>
      </c>
      <c r="H78" s="1">
        <v>1</v>
      </c>
      <c r="I78" s="1">
        <v>1</v>
      </c>
      <c r="J78" s="1">
        <v>3</v>
      </c>
      <c r="K78" s="1">
        <v>5</v>
      </c>
      <c r="L78" s="1">
        <v>4</v>
      </c>
      <c r="M78" s="1">
        <v>3</v>
      </c>
      <c r="N78" s="1">
        <v>5</v>
      </c>
      <c r="O78" s="1">
        <v>2</v>
      </c>
      <c r="P78" s="1">
        <v>5</v>
      </c>
      <c r="Q78" s="1">
        <v>4</v>
      </c>
      <c r="R78" s="1">
        <v>1</v>
      </c>
    </row>
    <row r="79" spans="1:18">
      <c r="A79">
        <v>78</v>
      </c>
      <c r="B79" s="1">
        <v>1</v>
      </c>
      <c r="C79" s="1">
        <v>27</v>
      </c>
      <c r="D79" s="1">
        <v>25000</v>
      </c>
      <c r="E79" s="1">
        <v>4</v>
      </c>
      <c r="F79" s="1">
        <v>2</v>
      </c>
      <c r="G79" s="1">
        <v>2</v>
      </c>
      <c r="H79" s="1">
        <v>2</v>
      </c>
      <c r="I79" s="1">
        <v>1</v>
      </c>
      <c r="J79" s="1">
        <v>2</v>
      </c>
      <c r="K79" s="1">
        <v>5</v>
      </c>
      <c r="L79" s="1">
        <v>4</v>
      </c>
      <c r="M79" s="1">
        <v>5</v>
      </c>
      <c r="N79" s="1">
        <v>3</v>
      </c>
      <c r="O79" s="1">
        <v>4</v>
      </c>
      <c r="P79" s="1">
        <v>5</v>
      </c>
      <c r="Q79" s="1">
        <v>5</v>
      </c>
      <c r="R79" s="1">
        <v>1</v>
      </c>
    </row>
    <row r="80" spans="1:18">
      <c r="A80">
        <v>79</v>
      </c>
      <c r="B80" s="1">
        <v>1</v>
      </c>
      <c r="C80" s="1">
        <v>30</v>
      </c>
      <c r="D80" s="1">
        <v>45000</v>
      </c>
      <c r="E80" s="1">
        <v>4</v>
      </c>
      <c r="F80" s="1">
        <v>2</v>
      </c>
      <c r="G80" s="1">
        <v>2</v>
      </c>
      <c r="H80" s="1">
        <v>2</v>
      </c>
      <c r="I80" s="1">
        <v>1</v>
      </c>
      <c r="J80" s="1">
        <v>2</v>
      </c>
      <c r="K80" s="1">
        <v>5</v>
      </c>
      <c r="L80" s="1">
        <v>3</v>
      </c>
      <c r="M80" s="1">
        <v>5</v>
      </c>
      <c r="N80" s="1">
        <v>4</v>
      </c>
      <c r="O80" s="1">
        <v>4</v>
      </c>
      <c r="P80" s="1">
        <v>3</v>
      </c>
      <c r="Q80" s="1">
        <v>3</v>
      </c>
      <c r="R80" s="1">
        <v>1</v>
      </c>
    </row>
    <row r="81" spans="1:18">
      <c r="A81">
        <v>80</v>
      </c>
      <c r="B81" s="1">
        <v>1</v>
      </c>
      <c r="C81" s="1">
        <v>45</v>
      </c>
      <c r="D81" s="1">
        <v>50000</v>
      </c>
      <c r="E81" s="1">
        <v>4</v>
      </c>
      <c r="F81" s="1">
        <v>1</v>
      </c>
      <c r="G81" s="1">
        <v>2</v>
      </c>
      <c r="H81" s="1">
        <v>1</v>
      </c>
      <c r="I81" s="1">
        <v>1</v>
      </c>
      <c r="J81" s="1">
        <v>3</v>
      </c>
      <c r="K81" s="1">
        <v>5</v>
      </c>
      <c r="L81" s="1">
        <v>4</v>
      </c>
      <c r="M81" s="1">
        <v>3</v>
      </c>
      <c r="N81" s="1">
        <v>5</v>
      </c>
      <c r="O81" s="1">
        <v>3</v>
      </c>
      <c r="P81" s="1">
        <v>5</v>
      </c>
      <c r="Q81" s="1">
        <v>4</v>
      </c>
      <c r="R81" s="1">
        <v>2</v>
      </c>
    </row>
    <row r="82" spans="1:18">
      <c r="A82">
        <v>81</v>
      </c>
      <c r="B82" s="1">
        <v>1</v>
      </c>
      <c r="C82" s="1">
        <v>29</v>
      </c>
      <c r="D82" s="1">
        <v>31200</v>
      </c>
      <c r="E82" s="1">
        <v>4</v>
      </c>
      <c r="F82" s="1">
        <v>2</v>
      </c>
      <c r="G82" s="1">
        <v>1</v>
      </c>
      <c r="H82" s="1">
        <v>2</v>
      </c>
      <c r="I82" s="1">
        <v>2</v>
      </c>
      <c r="J82" s="1">
        <v>3</v>
      </c>
      <c r="K82" s="1">
        <v>5</v>
      </c>
      <c r="L82" s="1">
        <v>4</v>
      </c>
      <c r="M82" s="1">
        <v>3</v>
      </c>
      <c r="N82" s="1">
        <v>5</v>
      </c>
      <c r="O82" s="1">
        <v>4</v>
      </c>
      <c r="P82" s="1">
        <v>4</v>
      </c>
      <c r="Q82" s="1">
        <v>3</v>
      </c>
      <c r="R82" s="1">
        <v>2</v>
      </c>
    </row>
    <row r="83" spans="1:18">
      <c r="A83">
        <v>82</v>
      </c>
      <c r="B83" s="1">
        <v>1</v>
      </c>
      <c r="C83" s="1">
        <v>32</v>
      </c>
      <c r="D83" s="1">
        <v>40000</v>
      </c>
      <c r="E83" s="1">
        <v>4</v>
      </c>
      <c r="F83" s="1">
        <v>2</v>
      </c>
      <c r="G83" s="1">
        <v>1</v>
      </c>
      <c r="H83" s="1">
        <v>2</v>
      </c>
      <c r="I83" s="1">
        <v>1</v>
      </c>
      <c r="J83" s="1">
        <v>2</v>
      </c>
      <c r="K83" s="1">
        <v>5</v>
      </c>
      <c r="L83" s="1">
        <v>3</v>
      </c>
      <c r="M83" s="1">
        <v>5</v>
      </c>
      <c r="N83" s="1">
        <v>3</v>
      </c>
      <c r="O83" s="1">
        <v>3</v>
      </c>
      <c r="P83" s="1">
        <v>5</v>
      </c>
      <c r="Q83" s="1">
        <v>3</v>
      </c>
      <c r="R83" s="1">
        <v>3</v>
      </c>
    </row>
    <row r="84" spans="1:18">
      <c r="A84">
        <v>83</v>
      </c>
      <c r="B84" s="1">
        <v>1</v>
      </c>
      <c r="C84" s="1">
        <v>50</v>
      </c>
      <c r="D84" s="1">
        <v>33000</v>
      </c>
      <c r="E84" s="1">
        <v>4</v>
      </c>
      <c r="F84" s="1">
        <v>2</v>
      </c>
      <c r="G84" s="1">
        <v>2</v>
      </c>
      <c r="H84" s="1">
        <v>2</v>
      </c>
      <c r="I84" s="1">
        <v>1</v>
      </c>
      <c r="J84" s="1">
        <v>2</v>
      </c>
      <c r="K84" s="1">
        <v>5</v>
      </c>
      <c r="L84" s="1">
        <v>3</v>
      </c>
      <c r="M84" s="1">
        <v>5</v>
      </c>
      <c r="N84" s="1">
        <v>4</v>
      </c>
      <c r="O84" s="1">
        <v>3</v>
      </c>
      <c r="P84" s="1">
        <v>3</v>
      </c>
      <c r="Q84" s="1">
        <v>3</v>
      </c>
      <c r="R84" s="1">
        <v>1</v>
      </c>
    </row>
    <row r="85" spans="1:18">
      <c r="A85">
        <v>84</v>
      </c>
      <c r="B85" s="1">
        <v>1</v>
      </c>
      <c r="C85" s="1">
        <v>42</v>
      </c>
      <c r="D85" s="1">
        <v>30000</v>
      </c>
      <c r="E85" s="1">
        <v>4</v>
      </c>
      <c r="F85" s="1">
        <v>3</v>
      </c>
      <c r="G85" s="1">
        <v>2</v>
      </c>
      <c r="H85" s="1">
        <v>1</v>
      </c>
      <c r="I85" s="1">
        <v>2</v>
      </c>
      <c r="J85" s="1">
        <v>5</v>
      </c>
      <c r="K85" s="1">
        <v>4</v>
      </c>
      <c r="L85" s="1">
        <v>3</v>
      </c>
      <c r="M85" s="1">
        <v>5</v>
      </c>
      <c r="N85" s="1">
        <v>3</v>
      </c>
      <c r="O85" s="1">
        <v>4</v>
      </c>
      <c r="P85" s="1">
        <v>3</v>
      </c>
      <c r="Q85" s="1">
        <v>4</v>
      </c>
      <c r="R85" s="1">
        <v>2</v>
      </c>
    </row>
    <row r="86" spans="1:18">
      <c r="A86">
        <v>85</v>
      </c>
      <c r="B86" s="1">
        <v>1</v>
      </c>
      <c r="C86" s="1">
        <v>37</v>
      </c>
      <c r="D86" s="1">
        <v>40000</v>
      </c>
      <c r="E86" s="1">
        <v>4</v>
      </c>
      <c r="F86" s="1">
        <v>2</v>
      </c>
      <c r="G86" s="1">
        <v>2</v>
      </c>
      <c r="H86" s="1">
        <v>2</v>
      </c>
      <c r="I86" s="1">
        <v>1</v>
      </c>
      <c r="J86" s="1">
        <v>2</v>
      </c>
      <c r="K86" s="1">
        <v>5</v>
      </c>
      <c r="L86" s="1">
        <v>3</v>
      </c>
      <c r="M86" s="1">
        <v>5</v>
      </c>
      <c r="N86" s="1">
        <v>4</v>
      </c>
      <c r="O86" s="1">
        <v>4</v>
      </c>
      <c r="P86" s="1">
        <v>3</v>
      </c>
      <c r="Q86" s="1">
        <v>3</v>
      </c>
      <c r="R86" s="1">
        <v>1</v>
      </c>
    </row>
    <row r="87" spans="1:18">
      <c r="A87">
        <v>86</v>
      </c>
      <c r="B87" s="1">
        <v>1</v>
      </c>
      <c r="C87" s="1">
        <v>48</v>
      </c>
      <c r="D87" s="1">
        <v>45000</v>
      </c>
      <c r="E87" s="1">
        <v>4</v>
      </c>
      <c r="F87" s="1">
        <v>1</v>
      </c>
      <c r="G87" s="1">
        <v>2</v>
      </c>
      <c r="H87" s="1">
        <v>1</v>
      </c>
      <c r="I87" s="1">
        <v>1</v>
      </c>
      <c r="J87" s="1">
        <v>3</v>
      </c>
      <c r="K87" s="1">
        <v>5</v>
      </c>
      <c r="L87" s="1">
        <v>4</v>
      </c>
      <c r="M87" s="1">
        <v>3</v>
      </c>
      <c r="N87" s="1">
        <v>5</v>
      </c>
      <c r="O87" s="1">
        <v>3</v>
      </c>
      <c r="P87" s="1">
        <v>5</v>
      </c>
      <c r="Q87" s="1">
        <v>4</v>
      </c>
      <c r="R87" s="1">
        <v>2</v>
      </c>
    </row>
    <row r="88" spans="1:18">
      <c r="A88">
        <v>87</v>
      </c>
      <c r="B88" s="1">
        <v>1</v>
      </c>
      <c r="C88" s="1">
        <v>31</v>
      </c>
      <c r="D88" s="1">
        <v>31000</v>
      </c>
      <c r="E88" s="1">
        <v>4</v>
      </c>
      <c r="F88" s="1">
        <v>2</v>
      </c>
      <c r="G88" s="1">
        <v>1</v>
      </c>
      <c r="H88" s="1">
        <v>2</v>
      </c>
      <c r="I88" s="1">
        <v>2</v>
      </c>
      <c r="J88" s="1">
        <v>3</v>
      </c>
      <c r="K88" s="1">
        <v>5</v>
      </c>
      <c r="L88" s="1">
        <v>4</v>
      </c>
      <c r="M88" s="1">
        <v>3</v>
      </c>
      <c r="N88" s="1">
        <v>5</v>
      </c>
      <c r="O88" s="1">
        <v>4</v>
      </c>
      <c r="P88" s="1">
        <v>4</v>
      </c>
      <c r="Q88" s="1">
        <v>3</v>
      </c>
      <c r="R88" s="1">
        <v>2</v>
      </c>
    </row>
    <row r="89" spans="1:18">
      <c r="A89">
        <v>88</v>
      </c>
      <c r="B89" s="1">
        <v>1</v>
      </c>
      <c r="C89" s="1">
        <v>29</v>
      </c>
      <c r="D89" s="1">
        <v>35000</v>
      </c>
      <c r="E89" s="1">
        <v>4</v>
      </c>
      <c r="F89" s="1">
        <v>2</v>
      </c>
      <c r="G89" s="1">
        <v>1</v>
      </c>
      <c r="H89" s="1">
        <v>2</v>
      </c>
      <c r="I89" s="1">
        <v>1</v>
      </c>
      <c r="J89" s="1">
        <v>2</v>
      </c>
      <c r="K89" s="1">
        <v>5</v>
      </c>
      <c r="L89" s="1">
        <v>3</v>
      </c>
      <c r="M89" s="1">
        <v>5</v>
      </c>
      <c r="N89" s="1">
        <v>3</v>
      </c>
      <c r="O89" s="1">
        <v>3</v>
      </c>
      <c r="P89" s="1">
        <v>5</v>
      </c>
      <c r="Q89" s="1">
        <v>3</v>
      </c>
      <c r="R89" s="1">
        <v>3</v>
      </c>
    </row>
  </sheetData>
  <autoFilter ref="A1:Q89" xr:uid="{EBDEF134-A121-4DF0-8B89-7111781DB1DD}"/>
  <pageMargins left="0.7" right="0.7" top="0.75" bottom="0.75" header="0.3" footer="0.3"/>
  <pageSetup paperSize="9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89"/>
  <sheetViews>
    <sheetView workbookViewId="0">
      <selection activeCell="H1" sqref="H1:I89"/>
    </sheetView>
  </sheetViews>
  <sheetFormatPr defaultColWidth="8.875" defaultRowHeight="15"/>
  <sheetData>
    <row r="1" spans="1:34">
      <c r="A1" s="2" t="s">
        <v>164</v>
      </c>
      <c r="B1" s="2" t="s">
        <v>7</v>
      </c>
      <c r="C1" s="2" t="s">
        <v>11</v>
      </c>
      <c r="D1" s="2" t="s">
        <v>14</v>
      </c>
      <c r="E1" s="2" t="s">
        <v>16</v>
      </c>
      <c r="F1" s="2" t="s">
        <v>23</v>
      </c>
      <c r="G1" s="2" t="s">
        <v>28</v>
      </c>
      <c r="H1" s="2" t="s">
        <v>30</v>
      </c>
      <c r="I1" s="2" t="s">
        <v>34</v>
      </c>
      <c r="J1" s="2" t="s">
        <v>38</v>
      </c>
      <c r="K1" s="2" t="s">
        <v>40</v>
      </c>
      <c r="L1" s="2" t="s">
        <v>46</v>
      </c>
      <c r="M1" s="2" t="s">
        <v>50</v>
      </c>
      <c r="N1" s="2" t="s">
        <v>52</v>
      </c>
      <c r="O1" s="2" t="s">
        <v>54</v>
      </c>
      <c r="P1" s="2" t="s">
        <v>56</v>
      </c>
      <c r="Q1" s="2" t="s">
        <v>58</v>
      </c>
      <c r="R1" s="2" t="s">
        <v>62</v>
      </c>
      <c r="S1" s="2" t="s">
        <v>122</v>
      </c>
      <c r="T1" s="2" t="s">
        <v>123</v>
      </c>
      <c r="U1" s="2" t="s">
        <v>68</v>
      </c>
      <c r="V1" s="2" t="s">
        <v>74</v>
      </c>
      <c r="W1" s="2" t="s">
        <v>78</v>
      </c>
      <c r="X1" s="2" t="s">
        <v>124</v>
      </c>
      <c r="Y1" s="2" t="s">
        <v>125</v>
      </c>
      <c r="Z1" s="2" t="s">
        <v>126</v>
      </c>
      <c r="AA1" s="2" t="s">
        <v>127</v>
      </c>
      <c r="AB1" s="2" t="s">
        <v>128</v>
      </c>
      <c r="AC1" s="2" t="s">
        <v>129</v>
      </c>
      <c r="AD1" s="2" t="s">
        <v>112</v>
      </c>
      <c r="AE1" s="2" t="s">
        <v>130</v>
      </c>
      <c r="AF1" s="2" t="s">
        <v>131</v>
      </c>
      <c r="AG1" s="2" t="s">
        <v>132</v>
      </c>
      <c r="AH1" s="2" t="s">
        <v>133</v>
      </c>
    </row>
    <row r="2" spans="1:34">
      <c r="A2">
        <v>1</v>
      </c>
      <c r="B2" s="1">
        <v>0</v>
      </c>
      <c r="C2" s="1">
        <v>28</v>
      </c>
      <c r="D2" s="1">
        <v>15000</v>
      </c>
      <c r="E2" s="1">
        <v>4</v>
      </c>
      <c r="F2" s="1">
        <v>1</v>
      </c>
      <c r="G2" s="1">
        <v>4</v>
      </c>
      <c r="H2" s="1">
        <v>2</v>
      </c>
      <c r="I2" s="1">
        <v>1</v>
      </c>
      <c r="J2" s="1">
        <v>3</v>
      </c>
      <c r="K2" s="1">
        <v>2</v>
      </c>
      <c r="L2" s="1">
        <v>1</v>
      </c>
      <c r="M2" s="1">
        <v>1</v>
      </c>
      <c r="N2" s="1">
        <v>0</v>
      </c>
      <c r="O2" s="1">
        <v>0</v>
      </c>
      <c r="P2" s="1">
        <v>0</v>
      </c>
      <c r="Q2" s="1">
        <v>1</v>
      </c>
      <c r="R2" s="1">
        <v>0</v>
      </c>
      <c r="S2" s="1">
        <v>1</v>
      </c>
      <c r="T2" s="1">
        <v>0</v>
      </c>
      <c r="U2" s="1">
        <v>2</v>
      </c>
      <c r="V2" s="1">
        <v>1</v>
      </c>
      <c r="W2" s="1">
        <v>3</v>
      </c>
      <c r="X2" s="1">
        <v>2</v>
      </c>
      <c r="Y2" s="1">
        <v>5</v>
      </c>
      <c r="Z2" s="1">
        <v>1</v>
      </c>
      <c r="AA2" s="1">
        <v>4</v>
      </c>
      <c r="AB2" s="1">
        <v>4</v>
      </c>
      <c r="AC2" s="1">
        <v>4</v>
      </c>
      <c r="AD2" s="1">
        <v>3</v>
      </c>
      <c r="AE2" s="1">
        <v>5</v>
      </c>
      <c r="AF2" s="1">
        <v>3</v>
      </c>
      <c r="AG2" s="1">
        <v>4</v>
      </c>
      <c r="AH2" s="1">
        <v>4</v>
      </c>
    </row>
    <row r="3" spans="1:34">
      <c r="A3">
        <v>2</v>
      </c>
      <c r="B3" s="1">
        <v>0</v>
      </c>
      <c r="C3" s="1">
        <v>50</v>
      </c>
      <c r="D3" s="1">
        <v>100000</v>
      </c>
      <c r="E3" s="1">
        <v>2</v>
      </c>
      <c r="F3" s="1">
        <v>2</v>
      </c>
      <c r="G3" s="1">
        <v>5</v>
      </c>
      <c r="H3" s="1">
        <v>1</v>
      </c>
      <c r="I3" s="1">
        <v>2</v>
      </c>
      <c r="J3" s="1">
        <v>50</v>
      </c>
      <c r="K3" s="1">
        <v>1</v>
      </c>
      <c r="L3" s="1">
        <v>1</v>
      </c>
      <c r="M3" s="1">
        <v>1</v>
      </c>
      <c r="N3" s="1">
        <v>0</v>
      </c>
      <c r="O3" s="1">
        <v>0</v>
      </c>
      <c r="P3" s="1">
        <v>0</v>
      </c>
      <c r="Q3" s="1">
        <v>1</v>
      </c>
      <c r="R3" s="1">
        <v>0</v>
      </c>
      <c r="S3" s="1">
        <v>0</v>
      </c>
      <c r="T3" s="1">
        <v>1</v>
      </c>
      <c r="U3" s="1">
        <v>2</v>
      </c>
      <c r="V3" s="1">
        <v>1</v>
      </c>
      <c r="W3" s="1">
        <v>1</v>
      </c>
      <c r="X3" s="1">
        <v>1</v>
      </c>
      <c r="Y3" s="1">
        <v>1</v>
      </c>
      <c r="Z3" s="1">
        <v>2</v>
      </c>
      <c r="AA3" s="1">
        <v>2</v>
      </c>
      <c r="AB3" s="1">
        <v>2</v>
      </c>
      <c r="AC3" s="1">
        <v>2</v>
      </c>
      <c r="AD3" s="1">
        <v>3</v>
      </c>
      <c r="AE3" s="1">
        <v>2</v>
      </c>
      <c r="AF3" s="1">
        <v>3</v>
      </c>
      <c r="AG3" s="1">
        <v>1</v>
      </c>
      <c r="AH3" s="1">
        <v>2</v>
      </c>
    </row>
    <row r="4" spans="1:34">
      <c r="A4">
        <v>3</v>
      </c>
      <c r="B4" s="1">
        <v>0</v>
      </c>
      <c r="C4" s="1">
        <v>27</v>
      </c>
      <c r="D4" s="1">
        <v>60000</v>
      </c>
      <c r="E4" s="1">
        <v>4</v>
      </c>
      <c r="F4" s="1">
        <v>1</v>
      </c>
      <c r="G4" s="1">
        <v>2</v>
      </c>
      <c r="H4" s="1">
        <v>1</v>
      </c>
      <c r="I4" s="1">
        <v>1</v>
      </c>
      <c r="J4" s="1">
        <v>4</v>
      </c>
      <c r="K4" s="1">
        <v>1</v>
      </c>
      <c r="L4" s="1">
        <v>1</v>
      </c>
      <c r="M4" s="1">
        <v>1</v>
      </c>
      <c r="N4" s="1">
        <v>1</v>
      </c>
      <c r="O4" s="1">
        <v>1</v>
      </c>
      <c r="P4" s="1">
        <v>0</v>
      </c>
      <c r="Q4" s="1">
        <v>1</v>
      </c>
      <c r="R4" s="1">
        <v>1</v>
      </c>
      <c r="S4" s="1">
        <v>0</v>
      </c>
      <c r="T4" s="1">
        <v>1</v>
      </c>
      <c r="U4" s="1">
        <v>4</v>
      </c>
      <c r="V4" s="1">
        <v>1</v>
      </c>
      <c r="W4" s="1">
        <v>3</v>
      </c>
      <c r="X4" s="1">
        <v>1</v>
      </c>
      <c r="Y4" s="1">
        <v>2</v>
      </c>
      <c r="Z4" s="1">
        <v>3</v>
      </c>
      <c r="AA4" s="1">
        <v>5</v>
      </c>
      <c r="AB4" s="1">
        <v>4</v>
      </c>
      <c r="AC4" s="1">
        <v>5</v>
      </c>
      <c r="AD4" s="1">
        <v>4</v>
      </c>
      <c r="AE4" s="1">
        <v>5</v>
      </c>
      <c r="AF4" s="1">
        <v>5</v>
      </c>
      <c r="AG4" s="1">
        <v>4</v>
      </c>
      <c r="AH4" s="1">
        <v>5</v>
      </c>
    </row>
    <row r="5" spans="1:34">
      <c r="A5">
        <v>4</v>
      </c>
      <c r="B5" s="1">
        <v>1</v>
      </c>
      <c r="C5" s="1">
        <v>30</v>
      </c>
      <c r="D5" s="1">
        <v>35000</v>
      </c>
      <c r="E5" s="1">
        <v>3</v>
      </c>
      <c r="F5" s="1">
        <v>1</v>
      </c>
      <c r="G5" s="1">
        <v>1</v>
      </c>
      <c r="H5" s="1">
        <v>2</v>
      </c>
      <c r="I5" s="1">
        <v>2</v>
      </c>
      <c r="J5" s="1">
        <v>30</v>
      </c>
      <c r="K5" s="1">
        <v>1</v>
      </c>
      <c r="L5" s="1">
        <v>1</v>
      </c>
      <c r="M5" s="1">
        <v>0</v>
      </c>
      <c r="N5" s="1">
        <v>1</v>
      </c>
      <c r="O5" s="1">
        <v>0</v>
      </c>
      <c r="P5" s="1">
        <v>1</v>
      </c>
      <c r="Q5" s="1">
        <v>0</v>
      </c>
      <c r="R5" s="1">
        <v>0</v>
      </c>
      <c r="S5" s="1">
        <v>1</v>
      </c>
      <c r="T5" s="1">
        <v>0</v>
      </c>
      <c r="U5" s="1">
        <v>3</v>
      </c>
      <c r="V5" s="1">
        <v>2</v>
      </c>
      <c r="W5" s="1">
        <v>2</v>
      </c>
      <c r="X5" s="1">
        <v>5</v>
      </c>
      <c r="Y5" s="1">
        <v>2</v>
      </c>
      <c r="Z5" s="1">
        <v>4</v>
      </c>
      <c r="AA5" s="1">
        <v>4</v>
      </c>
      <c r="AB5" s="1">
        <v>5</v>
      </c>
      <c r="AC5" s="1">
        <v>4</v>
      </c>
      <c r="AD5" s="1">
        <v>3</v>
      </c>
      <c r="AE5" s="1">
        <v>3</v>
      </c>
      <c r="AF5" s="1">
        <v>3</v>
      </c>
      <c r="AG5" s="1">
        <v>4</v>
      </c>
      <c r="AH5" s="1">
        <v>4</v>
      </c>
    </row>
    <row r="6" spans="1:34">
      <c r="A6">
        <v>5</v>
      </c>
      <c r="B6" s="1">
        <v>1</v>
      </c>
      <c r="C6" s="1">
        <v>35</v>
      </c>
      <c r="D6" s="1">
        <v>40000</v>
      </c>
      <c r="E6" s="1">
        <v>1</v>
      </c>
      <c r="F6" s="1">
        <v>1</v>
      </c>
      <c r="G6" s="1">
        <v>1</v>
      </c>
      <c r="H6" s="1">
        <v>1</v>
      </c>
      <c r="I6" s="1">
        <v>2</v>
      </c>
      <c r="J6" s="1">
        <v>40</v>
      </c>
      <c r="K6" s="1">
        <v>2</v>
      </c>
      <c r="L6" s="1">
        <v>0</v>
      </c>
      <c r="M6" s="1">
        <v>1</v>
      </c>
      <c r="N6" s="1">
        <v>0</v>
      </c>
      <c r="O6" s="1">
        <v>1</v>
      </c>
      <c r="P6" s="1">
        <v>1</v>
      </c>
      <c r="Q6" s="1">
        <v>0</v>
      </c>
      <c r="R6" s="1">
        <v>0</v>
      </c>
      <c r="S6" s="1">
        <v>1</v>
      </c>
      <c r="T6" s="1">
        <v>0</v>
      </c>
      <c r="U6" s="1">
        <v>3</v>
      </c>
      <c r="V6" s="1">
        <v>2</v>
      </c>
      <c r="W6" s="1">
        <v>3</v>
      </c>
      <c r="X6" s="1">
        <v>3</v>
      </c>
      <c r="Y6" s="1">
        <v>4</v>
      </c>
      <c r="Z6" s="1">
        <v>2</v>
      </c>
      <c r="AA6" s="1">
        <v>4</v>
      </c>
      <c r="AB6" s="1">
        <v>3</v>
      </c>
      <c r="AC6" s="1">
        <v>5</v>
      </c>
      <c r="AD6" s="1">
        <v>4</v>
      </c>
      <c r="AE6" s="1">
        <v>3</v>
      </c>
      <c r="AF6" s="1">
        <v>3</v>
      </c>
      <c r="AG6" s="1">
        <v>4</v>
      </c>
      <c r="AH6" s="1">
        <v>4</v>
      </c>
    </row>
    <row r="7" spans="1:34">
      <c r="A7">
        <v>6</v>
      </c>
      <c r="B7" s="1">
        <v>1</v>
      </c>
      <c r="C7" s="1">
        <v>29</v>
      </c>
      <c r="D7" s="1">
        <v>30000</v>
      </c>
      <c r="E7" s="1">
        <v>3</v>
      </c>
      <c r="F7" s="1">
        <v>1</v>
      </c>
      <c r="G7" s="1">
        <v>1</v>
      </c>
      <c r="H7" s="1">
        <v>1</v>
      </c>
      <c r="I7" s="1">
        <v>2</v>
      </c>
      <c r="J7" s="1">
        <v>30</v>
      </c>
      <c r="K7" s="1">
        <v>3</v>
      </c>
      <c r="L7" s="1">
        <v>0</v>
      </c>
      <c r="M7" s="1">
        <v>1</v>
      </c>
      <c r="N7" s="1">
        <v>1</v>
      </c>
      <c r="O7" s="1">
        <v>1</v>
      </c>
      <c r="P7" s="1">
        <v>1</v>
      </c>
      <c r="Q7" s="1">
        <v>0</v>
      </c>
      <c r="R7" s="1">
        <v>0</v>
      </c>
      <c r="S7" s="1">
        <v>1</v>
      </c>
      <c r="T7" s="1">
        <v>0</v>
      </c>
      <c r="U7" s="1">
        <v>4</v>
      </c>
      <c r="V7" s="1">
        <v>2</v>
      </c>
      <c r="W7" s="1">
        <v>3</v>
      </c>
      <c r="X7" s="1">
        <v>3</v>
      </c>
      <c r="Y7" s="1">
        <v>4</v>
      </c>
      <c r="Z7" s="1">
        <v>2</v>
      </c>
      <c r="AA7" s="1">
        <v>4</v>
      </c>
      <c r="AB7" s="1">
        <v>3</v>
      </c>
      <c r="AC7" s="1">
        <v>4</v>
      </c>
      <c r="AD7" s="1">
        <v>2</v>
      </c>
      <c r="AE7" s="1">
        <v>4</v>
      </c>
      <c r="AF7" s="1">
        <v>4</v>
      </c>
      <c r="AG7" s="1">
        <v>3</v>
      </c>
      <c r="AH7" s="1">
        <v>4</v>
      </c>
    </row>
    <row r="8" spans="1:34">
      <c r="A8">
        <v>7</v>
      </c>
      <c r="B8" s="1">
        <v>0</v>
      </c>
      <c r="C8" s="1">
        <v>27</v>
      </c>
      <c r="D8" s="1">
        <v>60000</v>
      </c>
      <c r="E8" s="1">
        <v>4</v>
      </c>
      <c r="F8" s="1">
        <v>1</v>
      </c>
      <c r="G8" s="1">
        <v>2</v>
      </c>
      <c r="H8" s="1">
        <v>1</v>
      </c>
      <c r="I8" s="1">
        <v>1</v>
      </c>
      <c r="J8" s="1">
        <v>4</v>
      </c>
      <c r="K8" s="1">
        <v>1</v>
      </c>
      <c r="L8" s="1">
        <v>1</v>
      </c>
      <c r="M8" s="1">
        <v>1</v>
      </c>
      <c r="N8" s="1">
        <v>1</v>
      </c>
      <c r="O8" s="1">
        <v>1</v>
      </c>
      <c r="P8" s="1">
        <v>0</v>
      </c>
      <c r="Q8" s="1">
        <v>1</v>
      </c>
      <c r="R8" s="1">
        <v>1</v>
      </c>
      <c r="S8" s="1">
        <v>0</v>
      </c>
      <c r="T8" s="1">
        <v>1</v>
      </c>
      <c r="U8" s="1">
        <v>4</v>
      </c>
      <c r="V8" s="1">
        <v>1</v>
      </c>
      <c r="W8" s="1">
        <v>3</v>
      </c>
      <c r="X8" s="1">
        <v>1</v>
      </c>
      <c r="Y8" s="1">
        <v>2</v>
      </c>
      <c r="Z8" s="1">
        <v>3</v>
      </c>
      <c r="AA8" s="1">
        <v>5</v>
      </c>
      <c r="AB8" s="1">
        <v>4</v>
      </c>
      <c r="AC8" s="1">
        <v>5</v>
      </c>
      <c r="AD8" s="1">
        <v>4</v>
      </c>
      <c r="AE8" s="1">
        <v>5</v>
      </c>
      <c r="AF8" s="1">
        <v>5</v>
      </c>
      <c r="AG8" s="1">
        <v>4</v>
      </c>
      <c r="AH8" s="1">
        <v>5</v>
      </c>
    </row>
    <row r="9" spans="1:34">
      <c r="A9">
        <v>8</v>
      </c>
      <c r="B9" s="1">
        <v>0</v>
      </c>
      <c r="C9" s="1">
        <v>21</v>
      </c>
      <c r="D9" s="1">
        <v>12000</v>
      </c>
      <c r="E9" s="1">
        <v>4</v>
      </c>
      <c r="F9" s="1">
        <v>1</v>
      </c>
      <c r="G9" s="1">
        <v>2</v>
      </c>
      <c r="H9" s="1">
        <v>1</v>
      </c>
      <c r="I9" s="1">
        <v>2</v>
      </c>
      <c r="J9" s="1">
        <v>4</v>
      </c>
      <c r="K9" s="1">
        <v>1</v>
      </c>
      <c r="L9" s="1">
        <v>1</v>
      </c>
      <c r="M9" s="1">
        <v>1</v>
      </c>
      <c r="N9" s="1">
        <v>0</v>
      </c>
      <c r="O9" s="1">
        <v>0</v>
      </c>
      <c r="P9" s="1">
        <v>0</v>
      </c>
      <c r="Q9" s="1">
        <v>1</v>
      </c>
      <c r="R9" s="1">
        <v>0</v>
      </c>
      <c r="S9" s="1">
        <v>1</v>
      </c>
      <c r="T9" s="1">
        <v>1</v>
      </c>
      <c r="U9" s="1">
        <v>2</v>
      </c>
      <c r="V9" s="1">
        <v>2</v>
      </c>
      <c r="W9" s="1">
        <v>2</v>
      </c>
      <c r="X9" s="1">
        <v>3</v>
      </c>
      <c r="Y9" s="1">
        <v>2</v>
      </c>
      <c r="Z9" s="1">
        <v>1</v>
      </c>
      <c r="AA9" s="1">
        <v>3</v>
      </c>
      <c r="AB9" s="1">
        <v>2</v>
      </c>
      <c r="AC9" s="1">
        <v>4</v>
      </c>
      <c r="AD9" s="1">
        <v>3</v>
      </c>
      <c r="AE9" s="1">
        <v>3</v>
      </c>
      <c r="AF9" s="1">
        <v>4</v>
      </c>
      <c r="AG9" s="1">
        <v>5</v>
      </c>
      <c r="AH9" s="1">
        <v>4</v>
      </c>
    </row>
    <row r="10" spans="1:34">
      <c r="A10">
        <v>9</v>
      </c>
      <c r="B10" s="1">
        <v>1</v>
      </c>
      <c r="C10" s="1">
        <v>25</v>
      </c>
      <c r="D10" s="1">
        <v>10000</v>
      </c>
      <c r="E10" s="1">
        <v>4</v>
      </c>
      <c r="F10" s="1">
        <v>1</v>
      </c>
      <c r="G10" s="1">
        <v>1</v>
      </c>
      <c r="H10" s="1">
        <v>2</v>
      </c>
      <c r="I10" s="1">
        <v>2</v>
      </c>
      <c r="J10" s="1">
        <v>4</v>
      </c>
      <c r="K10" s="1">
        <v>2</v>
      </c>
      <c r="L10" s="1">
        <v>0</v>
      </c>
      <c r="M10" s="1">
        <v>0</v>
      </c>
      <c r="N10" s="1">
        <v>1</v>
      </c>
      <c r="O10" s="1">
        <v>1</v>
      </c>
      <c r="P10" s="1">
        <v>1</v>
      </c>
      <c r="Q10" s="1">
        <v>0</v>
      </c>
      <c r="R10" s="1">
        <v>1</v>
      </c>
      <c r="S10" s="1">
        <v>1</v>
      </c>
      <c r="T10" s="1">
        <v>0</v>
      </c>
      <c r="U10" s="1">
        <v>2</v>
      </c>
      <c r="V10" s="1">
        <v>2</v>
      </c>
      <c r="W10" s="1">
        <v>1</v>
      </c>
      <c r="X10" s="1">
        <v>1</v>
      </c>
      <c r="Y10" s="1">
        <v>3</v>
      </c>
      <c r="Z10" s="1">
        <v>5</v>
      </c>
      <c r="AA10" s="1">
        <v>1</v>
      </c>
      <c r="AB10" s="1">
        <v>3</v>
      </c>
      <c r="AC10" s="1">
        <v>4</v>
      </c>
      <c r="AD10" s="1">
        <v>3</v>
      </c>
      <c r="AE10" s="1">
        <v>4</v>
      </c>
      <c r="AF10" s="1">
        <v>2</v>
      </c>
      <c r="AG10" s="1">
        <v>3</v>
      </c>
      <c r="AH10" s="1">
        <v>4</v>
      </c>
    </row>
    <row r="11" spans="1:34">
      <c r="A11">
        <v>10</v>
      </c>
      <c r="B11" s="1">
        <v>1</v>
      </c>
      <c r="C11" s="1">
        <v>25</v>
      </c>
      <c r="D11" s="1">
        <v>25000</v>
      </c>
      <c r="E11" s="1">
        <v>4</v>
      </c>
      <c r="F11" s="1">
        <v>1</v>
      </c>
      <c r="G11" s="1">
        <v>3</v>
      </c>
      <c r="H11" s="1">
        <v>1</v>
      </c>
      <c r="I11" s="1">
        <v>1</v>
      </c>
      <c r="J11" s="1">
        <v>1</v>
      </c>
      <c r="K11" s="1">
        <v>1</v>
      </c>
      <c r="L11" s="1">
        <v>0</v>
      </c>
      <c r="M11" s="1">
        <v>1</v>
      </c>
      <c r="N11" s="1">
        <v>0</v>
      </c>
      <c r="O11" s="1">
        <v>1</v>
      </c>
      <c r="P11" s="1">
        <v>0</v>
      </c>
      <c r="Q11" s="1">
        <v>0</v>
      </c>
      <c r="R11" s="1">
        <v>0</v>
      </c>
      <c r="S11" s="1">
        <v>0</v>
      </c>
      <c r="T11" s="1">
        <v>1</v>
      </c>
      <c r="U11" s="1">
        <v>1</v>
      </c>
      <c r="V11" s="1">
        <v>2</v>
      </c>
      <c r="W11" s="1">
        <v>2</v>
      </c>
      <c r="X11" s="1">
        <v>2</v>
      </c>
      <c r="Y11" s="1">
        <v>1</v>
      </c>
      <c r="Z11" s="1">
        <v>2</v>
      </c>
      <c r="AA11" s="1">
        <v>3</v>
      </c>
      <c r="AB11" s="1">
        <v>3</v>
      </c>
      <c r="AC11" s="1">
        <v>3</v>
      </c>
      <c r="AD11" s="1">
        <v>3</v>
      </c>
      <c r="AE11" s="1">
        <v>3</v>
      </c>
      <c r="AF11" s="1">
        <v>3</v>
      </c>
      <c r="AG11" s="1">
        <v>3</v>
      </c>
      <c r="AH11" s="1">
        <v>3</v>
      </c>
    </row>
    <row r="12" spans="1:34">
      <c r="A12">
        <v>11</v>
      </c>
      <c r="B12" s="1">
        <v>1</v>
      </c>
      <c r="C12" s="1">
        <v>25</v>
      </c>
      <c r="D12" s="1">
        <v>12000</v>
      </c>
      <c r="E12" s="1">
        <v>4</v>
      </c>
      <c r="F12" s="1">
        <v>1</v>
      </c>
      <c r="G12" s="1">
        <v>3</v>
      </c>
      <c r="H12" s="1">
        <v>2</v>
      </c>
      <c r="I12" s="1">
        <v>2</v>
      </c>
      <c r="J12" s="1">
        <v>25</v>
      </c>
      <c r="K12" s="1">
        <v>1</v>
      </c>
      <c r="L12" s="1">
        <v>1</v>
      </c>
      <c r="M12" s="1">
        <v>0</v>
      </c>
      <c r="N12" s="1">
        <v>1</v>
      </c>
      <c r="O12" s="1">
        <v>0</v>
      </c>
      <c r="P12" s="1">
        <v>1</v>
      </c>
      <c r="Q12" s="1">
        <v>1</v>
      </c>
      <c r="R12" s="1">
        <v>1</v>
      </c>
      <c r="S12" s="1">
        <v>0</v>
      </c>
      <c r="T12" s="1">
        <v>0</v>
      </c>
      <c r="U12" s="1">
        <v>1</v>
      </c>
      <c r="V12" s="1">
        <v>1</v>
      </c>
      <c r="W12" s="1">
        <v>5</v>
      </c>
      <c r="X12" s="1">
        <v>3</v>
      </c>
      <c r="Y12" s="1">
        <v>5</v>
      </c>
      <c r="Z12" s="1">
        <v>4</v>
      </c>
      <c r="AA12" s="1">
        <v>5</v>
      </c>
      <c r="AB12" s="1">
        <v>5</v>
      </c>
      <c r="AC12" s="1">
        <v>5</v>
      </c>
      <c r="AD12" s="1">
        <v>4</v>
      </c>
      <c r="AE12" s="1">
        <v>4</v>
      </c>
      <c r="AF12" s="1">
        <v>4</v>
      </c>
      <c r="AG12" s="1">
        <v>4</v>
      </c>
      <c r="AH12" s="1">
        <v>3</v>
      </c>
    </row>
    <row r="13" spans="1:34">
      <c r="A13">
        <v>12</v>
      </c>
      <c r="B13" s="1">
        <v>1</v>
      </c>
      <c r="C13" s="1">
        <v>25</v>
      </c>
      <c r="D13" s="1">
        <v>50000</v>
      </c>
      <c r="E13" s="1">
        <v>5</v>
      </c>
      <c r="F13" s="1">
        <v>1</v>
      </c>
      <c r="G13" s="1">
        <v>1</v>
      </c>
      <c r="H13" s="1">
        <v>1</v>
      </c>
      <c r="I13" s="1">
        <v>2</v>
      </c>
      <c r="J13" s="1">
        <v>10</v>
      </c>
      <c r="K13" s="1">
        <v>1</v>
      </c>
      <c r="L13" s="1">
        <v>1</v>
      </c>
      <c r="M13" s="1">
        <v>1</v>
      </c>
      <c r="N13" s="1">
        <v>1</v>
      </c>
      <c r="O13" s="1">
        <v>0</v>
      </c>
      <c r="P13" s="1">
        <v>0</v>
      </c>
      <c r="Q13" s="1">
        <v>1</v>
      </c>
      <c r="R13" s="1">
        <v>1</v>
      </c>
      <c r="S13" s="1">
        <v>1</v>
      </c>
      <c r="T13" s="1">
        <v>1</v>
      </c>
      <c r="U13" s="1">
        <v>2</v>
      </c>
      <c r="V13" s="1">
        <v>1</v>
      </c>
      <c r="W13" s="1">
        <v>10</v>
      </c>
      <c r="X13" s="1">
        <v>1</v>
      </c>
      <c r="Y13" s="1">
        <v>3</v>
      </c>
      <c r="Z13" s="1">
        <v>2</v>
      </c>
      <c r="AA13" s="1">
        <v>3</v>
      </c>
      <c r="AB13" s="1">
        <v>3</v>
      </c>
      <c r="AC13" s="1">
        <v>3</v>
      </c>
      <c r="AD13" s="1">
        <v>5</v>
      </c>
      <c r="AE13" s="1">
        <v>2</v>
      </c>
      <c r="AF13" s="1">
        <v>3</v>
      </c>
      <c r="AG13" s="1">
        <v>1</v>
      </c>
      <c r="AH13" s="1">
        <v>4</v>
      </c>
    </row>
    <row r="14" spans="1:34">
      <c r="A14">
        <v>13</v>
      </c>
      <c r="B14" s="1">
        <v>1</v>
      </c>
      <c r="C14" s="1">
        <v>20</v>
      </c>
      <c r="D14" s="1">
        <v>15000</v>
      </c>
      <c r="E14" s="1">
        <v>4</v>
      </c>
      <c r="F14" s="1">
        <v>1</v>
      </c>
      <c r="G14" s="1">
        <v>5</v>
      </c>
      <c r="H14" s="1">
        <v>2</v>
      </c>
      <c r="I14" s="1">
        <v>2</v>
      </c>
      <c r="J14" s="1">
        <v>20</v>
      </c>
      <c r="K14" s="1">
        <v>1</v>
      </c>
      <c r="L14" s="1">
        <v>1</v>
      </c>
      <c r="M14" s="1">
        <v>1</v>
      </c>
      <c r="N14" s="1">
        <v>1</v>
      </c>
      <c r="O14" s="1">
        <v>0</v>
      </c>
      <c r="P14" s="1">
        <v>1</v>
      </c>
      <c r="Q14" s="1">
        <v>1</v>
      </c>
      <c r="R14" s="1">
        <v>0</v>
      </c>
      <c r="S14" s="1">
        <v>0</v>
      </c>
      <c r="T14" s="1">
        <v>1</v>
      </c>
      <c r="U14" s="1">
        <v>2</v>
      </c>
      <c r="V14" s="1">
        <v>1</v>
      </c>
      <c r="W14" s="1">
        <v>2</v>
      </c>
      <c r="X14" s="1">
        <v>4</v>
      </c>
      <c r="Y14" s="1">
        <v>2</v>
      </c>
      <c r="Z14" s="1">
        <v>3</v>
      </c>
      <c r="AA14" s="1">
        <v>5</v>
      </c>
      <c r="AB14" s="1">
        <v>4</v>
      </c>
      <c r="AC14" s="1">
        <v>4</v>
      </c>
      <c r="AD14" s="1">
        <v>4</v>
      </c>
      <c r="AE14" s="1">
        <v>4</v>
      </c>
      <c r="AF14" s="1">
        <v>3</v>
      </c>
      <c r="AG14" s="1">
        <v>4</v>
      </c>
      <c r="AH14" s="1">
        <v>3</v>
      </c>
    </row>
    <row r="15" spans="1:34">
      <c r="A15">
        <v>14</v>
      </c>
      <c r="B15" s="1">
        <v>1</v>
      </c>
      <c r="C15" s="1">
        <v>30</v>
      </c>
      <c r="D15" s="1">
        <v>18000</v>
      </c>
      <c r="E15" s="1">
        <v>4</v>
      </c>
      <c r="F15" s="1">
        <v>2</v>
      </c>
      <c r="G15" s="1">
        <v>4</v>
      </c>
      <c r="H15" s="1">
        <v>1</v>
      </c>
      <c r="I15" s="1">
        <v>1</v>
      </c>
      <c r="J15" s="1">
        <v>9</v>
      </c>
      <c r="K15" s="1">
        <v>1</v>
      </c>
      <c r="L15" s="1">
        <v>1</v>
      </c>
      <c r="M15" s="1">
        <v>0</v>
      </c>
      <c r="N15" s="1">
        <v>0</v>
      </c>
      <c r="O15" s="1">
        <v>1</v>
      </c>
      <c r="P15" s="1">
        <v>0</v>
      </c>
      <c r="Q15" s="1">
        <v>1</v>
      </c>
      <c r="R15" s="1">
        <v>0</v>
      </c>
      <c r="S15" s="1">
        <v>0</v>
      </c>
      <c r="T15" s="1">
        <v>0</v>
      </c>
      <c r="U15" s="1">
        <v>1</v>
      </c>
      <c r="V15" s="1">
        <v>2</v>
      </c>
      <c r="W15" s="1">
        <v>2</v>
      </c>
      <c r="X15" s="1">
        <v>2</v>
      </c>
      <c r="Y15" s="1">
        <v>4</v>
      </c>
      <c r="Z15" s="1">
        <v>1</v>
      </c>
      <c r="AA15" s="1">
        <v>5</v>
      </c>
      <c r="AB15" s="1">
        <v>5</v>
      </c>
      <c r="AC15" s="1">
        <v>4</v>
      </c>
      <c r="AD15" s="1">
        <v>4</v>
      </c>
      <c r="AE15" s="1">
        <v>2</v>
      </c>
      <c r="AF15" s="1">
        <v>3</v>
      </c>
      <c r="AG15" s="1">
        <v>3</v>
      </c>
      <c r="AH15" s="1">
        <v>3</v>
      </c>
    </row>
    <row r="16" spans="1:34">
      <c r="A16">
        <v>15</v>
      </c>
      <c r="B16" s="1">
        <v>0</v>
      </c>
      <c r="C16" s="1">
        <v>25</v>
      </c>
      <c r="D16" s="1">
        <v>60000</v>
      </c>
      <c r="E16" s="1">
        <v>5</v>
      </c>
      <c r="F16" s="1">
        <v>1</v>
      </c>
      <c r="G16" s="1">
        <v>8</v>
      </c>
      <c r="H16" s="1">
        <v>2</v>
      </c>
      <c r="I16" s="1">
        <v>1</v>
      </c>
      <c r="J16" s="1">
        <v>2</v>
      </c>
      <c r="K16" s="1">
        <v>2</v>
      </c>
      <c r="L16" s="1">
        <v>0</v>
      </c>
      <c r="M16" s="1">
        <v>1</v>
      </c>
      <c r="N16" s="1">
        <v>1</v>
      </c>
      <c r="O16" s="1">
        <v>0</v>
      </c>
      <c r="P16" s="1">
        <v>1</v>
      </c>
      <c r="Q16" s="1">
        <v>0</v>
      </c>
      <c r="R16" s="1">
        <v>1</v>
      </c>
      <c r="S16" s="1">
        <v>0</v>
      </c>
      <c r="T16" s="1">
        <v>0</v>
      </c>
      <c r="U16" s="1">
        <v>2</v>
      </c>
      <c r="V16" s="1">
        <v>1</v>
      </c>
      <c r="W16" s="1">
        <v>2</v>
      </c>
      <c r="X16" s="1">
        <v>4</v>
      </c>
      <c r="Y16" s="1">
        <v>2</v>
      </c>
      <c r="Z16" s="1">
        <v>3</v>
      </c>
      <c r="AA16" s="1">
        <v>3</v>
      </c>
      <c r="AB16" s="1">
        <v>5</v>
      </c>
      <c r="AC16" s="1">
        <v>4</v>
      </c>
      <c r="AD16" s="1">
        <v>1</v>
      </c>
      <c r="AE16" s="1">
        <v>2</v>
      </c>
      <c r="AF16" s="1">
        <v>4</v>
      </c>
      <c r="AG16" s="1">
        <v>5</v>
      </c>
      <c r="AH16" s="1">
        <v>3</v>
      </c>
    </row>
    <row r="17" spans="1:34">
      <c r="A17">
        <v>16</v>
      </c>
      <c r="B17" s="1">
        <v>1</v>
      </c>
      <c r="C17" s="1">
        <v>30</v>
      </c>
      <c r="D17" s="1">
        <v>30000</v>
      </c>
      <c r="E17" s="1">
        <v>4</v>
      </c>
      <c r="F17" s="1">
        <v>1</v>
      </c>
      <c r="G17" s="1">
        <v>5</v>
      </c>
      <c r="H17" s="1">
        <v>2</v>
      </c>
      <c r="I17" s="1">
        <v>1</v>
      </c>
      <c r="J17" s="1">
        <v>2</v>
      </c>
      <c r="K17" s="1">
        <v>2</v>
      </c>
      <c r="L17" s="1">
        <v>1</v>
      </c>
      <c r="M17" s="1">
        <v>0</v>
      </c>
      <c r="N17" s="1">
        <v>0</v>
      </c>
      <c r="O17" s="1">
        <v>1</v>
      </c>
      <c r="P17" s="1">
        <v>1</v>
      </c>
      <c r="Q17" s="1">
        <v>1</v>
      </c>
      <c r="R17" s="1">
        <v>1</v>
      </c>
      <c r="S17" s="1">
        <v>0</v>
      </c>
      <c r="T17" s="1">
        <v>0</v>
      </c>
      <c r="U17" s="1">
        <v>1</v>
      </c>
      <c r="V17" s="1">
        <v>1</v>
      </c>
      <c r="W17" s="1">
        <v>2</v>
      </c>
      <c r="X17" s="1">
        <v>1</v>
      </c>
      <c r="Y17" s="1">
        <v>2</v>
      </c>
      <c r="Z17" s="1">
        <v>3</v>
      </c>
      <c r="AA17" s="1">
        <v>3</v>
      </c>
      <c r="AB17" s="1">
        <v>4</v>
      </c>
      <c r="AC17" s="1">
        <v>3</v>
      </c>
      <c r="AD17" s="1">
        <v>4</v>
      </c>
      <c r="AE17" s="1">
        <v>3</v>
      </c>
      <c r="AF17" s="1">
        <v>2</v>
      </c>
      <c r="AG17" s="1">
        <v>1</v>
      </c>
      <c r="AH17" s="1">
        <v>5</v>
      </c>
    </row>
    <row r="18" spans="1:34">
      <c r="A18">
        <v>17</v>
      </c>
      <c r="B18" s="1">
        <v>0</v>
      </c>
      <c r="C18" s="1">
        <v>20</v>
      </c>
      <c r="D18" s="1">
        <v>15000</v>
      </c>
      <c r="E18" s="1">
        <v>4</v>
      </c>
      <c r="F18" s="1">
        <v>2</v>
      </c>
      <c r="G18" s="1">
        <v>5</v>
      </c>
      <c r="H18" s="1">
        <v>1</v>
      </c>
      <c r="I18" s="1">
        <v>2</v>
      </c>
      <c r="J18" s="1">
        <v>2</v>
      </c>
      <c r="K18" s="1">
        <v>3</v>
      </c>
      <c r="L18" s="1">
        <v>0</v>
      </c>
      <c r="M18" s="1">
        <v>0</v>
      </c>
      <c r="N18" s="1">
        <v>0</v>
      </c>
      <c r="O18" s="1">
        <v>1</v>
      </c>
      <c r="P18" s="1">
        <v>0</v>
      </c>
      <c r="Q18" s="1">
        <v>0</v>
      </c>
      <c r="R18" s="1">
        <v>1</v>
      </c>
      <c r="S18" s="1">
        <v>1</v>
      </c>
      <c r="T18" s="1">
        <v>0</v>
      </c>
      <c r="U18" s="1">
        <v>3</v>
      </c>
      <c r="V18" s="1">
        <v>1</v>
      </c>
      <c r="W18" s="1">
        <v>4</v>
      </c>
      <c r="X18" s="1">
        <v>2</v>
      </c>
      <c r="Y18" s="1">
        <v>4</v>
      </c>
      <c r="Z18" s="1">
        <v>3</v>
      </c>
      <c r="AA18" s="1">
        <v>5</v>
      </c>
      <c r="AB18" s="1">
        <v>4</v>
      </c>
      <c r="AC18" s="1">
        <v>3</v>
      </c>
      <c r="AD18" s="1">
        <v>2</v>
      </c>
      <c r="AE18" s="1">
        <v>3</v>
      </c>
      <c r="AF18" s="1">
        <v>1</v>
      </c>
      <c r="AG18" s="1">
        <v>5</v>
      </c>
      <c r="AH18" s="1">
        <v>4</v>
      </c>
    </row>
    <row r="19" spans="1:34">
      <c r="A19">
        <v>18</v>
      </c>
      <c r="B19" s="1">
        <v>0</v>
      </c>
      <c r="C19" s="1">
        <v>28</v>
      </c>
      <c r="D19" s="1">
        <v>80000</v>
      </c>
      <c r="E19" s="1">
        <v>5</v>
      </c>
      <c r="F19" s="1">
        <v>1</v>
      </c>
      <c r="G19" s="1">
        <v>4</v>
      </c>
      <c r="H19" s="1">
        <v>1</v>
      </c>
      <c r="I19" s="1">
        <v>2</v>
      </c>
      <c r="J19" s="1">
        <v>12</v>
      </c>
      <c r="K19" s="1">
        <v>1</v>
      </c>
      <c r="L19" s="1">
        <v>1</v>
      </c>
      <c r="M19" s="1">
        <v>1</v>
      </c>
      <c r="N19" s="1">
        <v>0</v>
      </c>
      <c r="O19" s="1">
        <v>0</v>
      </c>
      <c r="P19" s="1">
        <v>0</v>
      </c>
      <c r="Q19" s="1">
        <v>1</v>
      </c>
      <c r="R19" s="1">
        <v>1</v>
      </c>
      <c r="S19" s="1">
        <v>0</v>
      </c>
      <c r="T19" s="1">
        <v>0</v>
      </c>
      <c r="U19" s="1">
        <v>2</v>
      </c>
      <c r="V19" s="1">
        <v>1</v>
      </c>
      <c r="W19" s="1">
        <v>2</v>
      </c>
      <c r="X19" s="1">
        <v>5</v>
      </c>
      <c r="Y19" s="1">
        <v>2</v>
      </c>
      <c r="Z19" s="1">
        <v>4</v>
      </c>
      <c r="AA19" s="1">
        <v>4</v>
      </c>
      <c r="AB19" s="1">
        <v>5</v>
      </c>
      <c r="AC19" s="1">
        <v>4</v>
      </c>
      <c r="AD19" s="1">
        <v>3</v>
      </c>
      <c r="AE19" s="1">
        <v>3</v>
      </c>
      <c r="AF19" s="1">
        <v>3</v>
      </c>
      <c r="AG19" s="1">
        <v>4</v>
      </c>
      <c r="AH19" s="1">
        <v>4</v>
      </c>
    </row>
    <row r="20" spans="1:34">
      <c r="A20">
        <v>19</v>
      </c>
      <c r="B20" s="1">
        <v>1</v>
      </c>
      <c r="C20" s="1">
        <v>21</v>
      </c>
      <c r="D20" s="1">
        <v>20000</v>
      </c>
      <c r="E20" s="1">
        <v>4</v>
      </c>
      <c r="F20" s="1">
        <v>1</v>
      </c>
      <c r="G20" s="1">
        <v>2</v>
      </c>
      <c r="H20" s="1">
        <v>2</v>
      </c>
      <c r="I20" s="1">
        <v>1</v>
      </c>
      <c r="J20" s="1">
        <v>2</v>
      </c>
      <c r="K20" s="1">
        <v>2</v>
      </c>
      <c r="L20" s="1">
        <v>1</v>
      </c>
      <c r="M20" s="1">
        <v>1</v>
      </c>
      <c r="N20" s="1">
        <v>1</v>
      </c>
      <c r="O20" s="1">
        <v>1</v>
      </c>
      <c r="P20" s="1">
        <v>1</v>
      </c>
      <c r="Q20" s="1">
        <v>0</v>
      </c>
      <c r="R20" s="1">
        <v>0</v>
      </c>
      <c r="S20" s="1">
        <v>1</v>
      </c>
      <c r="T20" s="1">
        <v>0</v>
      </c>
      <c r="U20" s="1">
        <v>2</v>
      </c>
      <c r="V20" s="1">
        <v>1</v>
      </c>
      <c r="W20" s="1">
        <v>2</v>
      </c>
      <c r="X20" s="1">
        <v>5</v>
      </c>
      <c r="Y20" s="1">
        <v>2</v>
      </c>
      <c r="Z20" s="1">
        <v>3</v>
      </c>
      <c r="AA20" s="1">
        <v>5</v>
      </c>
      <c r="AB20" s="1">
        <v>4</v>
      </c>
      <c r="AC20" s="1">
        <v>4</v>
      </c>
      <c r="AD20" s="1">
        <v>3</v>
      </c>
      <c r="AE20" s="1">
        <v>3</v>
      </c>
      <c r="AF20" s="1">
        <v>4</v>
      </c>
      <c r="AG20" s="1">
        <v>5</v>
      </c>
      <c r="AH20" s="1">
        <v>4</v>
      </c>
    </row>
    <row r="21" spans="1:34">
      <c r="A21">
        <v>20</v>
      </c>
      <c r="B21" s="1">
        <v>1</v>
      </c>
      <c r="C21" s="1">
        <v>21</v>
      </c>
      <c r="D21" s="1">
        <v>700000</v>
      </c>
      <c r="E21" s="1">
        <v>4</v>
      </c>
      <c r="F21" s="1">
        <v>1</v>
      </c>
      <c r="G21" s="1">
        <v>4</v>
      </c>
      <c r="H21" s="1">
        <v>1</v>
      </c>
      <c r="I21" s="1">
        <v>1</v>
      </c>
      <c r="J21" s="1">
        <v>10</v>
      </c>
      <c r="K21" s="1">
        <v>4</v>
      </c>
      <c r="L21" s="1">
        <v>1</v>
      </c>
      <c r="M21" s="1">
        <v>0</v>
      </c>
      <c r="N21" s="1">
        <v>0</v>
      </c>
      <c r="O21" s="1">
        <v>1</v>
      </c>
      <c r="P21" s="1">
        <v>1</v>
      </c>
      <c r="Q21" s="1">
        <v>0</v>
      </c>
      <c r="R21" s="1">
        <v>0</v>
      </c>
      <c r="S21" s="1">
        <v>1</v>
      </c>
      <c r="T21" s="1">
        <v>0</v>
      </c>
      <c r="U21" s="1">
        <v>2</v>
      </c>
      <c r="V21" s="1">
        <v>2</v>
      </c>
      <c r="W21" s="1">
        <v>2</v>
      </c>
      <c r="X21" s="1">
        <v>3</v>
      </c>
      <c r="Y21" s="1">
        <v>1</v>
      </c>
      <c r="Z21" s="1">
        <v>4</v>
      </c>
      <c r="AA21" s="1">
        <v>5</v>
      </c>
      <c r="AB21" s="1">
        <v>3</v>
      </c>
      <c r="AC21" s="1">
        <v>3</v>
      </c>
      <c r="AD21" s="1">
        <v>4</v>
      </c>
      <c r="AE21" s="1">
        <v>3</v>
      </c>
      <c r="AF21" s="1">
        <v>1</v>
      </c>
      <c r="AG21" s="1">
        <v>1</v>
      </c>
      <c r="AH21" s="1">
        <v>5</v>
      </c>
    </row>
    <row r="22" spans="1:34">
      <c r="A22">
        <v>21</v>
      </c>
      <c r="B22" s="1">
        <v>1</v>
      </c>
      <c r="C22" s="1">
        <v>25</v>
      </c>
      <c r="D22" s="1">
        <v>25000</v>
      </c>
      <c r="E22" s="1">
        <v>5</v>
      </c>
      <c r="F22" s="1">
        <v>2</v>
      </c>
      <c r="G22" s="1">
        <v>2</v>
      </c>
      <c r="H22" s="1">
        <v>2</v>
      </c>
      <c r="I22" s="1">
        <v>2</v>
      </c>
      <c r="J22" s="1">
        <v>30</v>
      </c>
      <c r="K22" s="1">
        <v>1</v>
      </c>
      <c r="L22" s="1">
        <v>1</v>
      </c>
      <c r="M22" s="1">
        <v>1</v>
      </c>
      <c r="N22" s="1">
        <v>0</v>
      </c>
      <c r="O22" s="1">
        <v>0</v>
      </c>
      <c r="P22" s="1">
        <v>1</v>
      </c>
      <c r="Q22" s="1">
        <v>1</v>
      </c>
      <c r="R22" s="1">
        <v>1</v>
      </c>
      <c r="S22" s="1">
        <v>0</v>
      </c>
      <c r="T22" s="1">
        <v>0</v>
      </c>
      <c r="U22" s="1">
        <v>2</v>
      </c>
      <c r="V22" s="1">
        <v>1</v>
      </c>
      <c r="W22" s="1">
        <v>6</v>
      </c>
      <c r="X22" s="1">
        <v>5</v>
      </c>
      <c r="Y22" s="1">
        <v>4</v>
      </c>
      <c r="Z22" s="1">
        <v>3</v>
      </c>
      <c r="AA22" s="1">
        <v>4</v>
      </c>
      <c r="AB22" s="1">
        <v>5</v>
      </c>
      <c r="AC22" s="1">
        <v>5</v>
      </c>
      <c r="AD22" s="1">
        <v>4</v>
      </c>
      <c r="AE22" s="1">
        <v>4</v>
      </c>
      <c r="AF22" s="1">
        <v>5</v>
      </c>
      <c r="AG22" s="1">
        <v>4</v>
      </c>
      <c r="AH22" s="1">
        <v>5</v>
      </c>
    </row>
    <row r="23" spans="1:34">
      <c r="A23">
        <v>22</v>
      </c>
      <c r="B23" s="1">
        <v>0</v>
      </c>
      <c r="C23" s="1">
        <v>25</v>
      </c>
      <c r="D23" s="1">
        <v>15000</v>
      </c>
      <c r="E23" s="1">
        <v>4</v>
      </c>
      <c r="F23" s="1">
        <v>1</v>
      </c>
      <c r="G23" s="1">
        <v>2</v>
      </c>
      <c r="H23" s="1">
        <v>1</v>
      </c>
      <c r="I23" s="1">
        <v>2</v>
      </c>
      <c r="J23" s="1">
        <v>3</v>
      </c>
      <c r="K23" s="1">
        <v>1</v>
      </c>
      <c r="L23" s="1">
        <v>0</v>
      </c>
      <c r="M23" s="1">
        <v>1</v>
      </c>
      <c r="N23" s="1">
        <v>1</v>
      </c>
      <c r="O23" s="1">
        <v>0</v>
      </c>
      <c r="P23" s="1">
        <v>1</v>
      </c>
      <c r="Q23" s="1">
        <v>1</v>
      </c>
      <c r="R23" s="1">
        <v>1</v>
      </c>
      <c r="S23" s="1">
        <v>0</v>
      </c>
      <c r="T23" s="1">
        <v>0</v>
      </c>
      <c r="U23" s="1">
        <v>2</v>
      </c>
      <c r="V23" s="1">
        <v>2</v>
      </c>
      <c r="W23" s="1">
        <v>3</v>
      </c>
      <c r="X23" s="1">
        <v>1</v>
      </c>
      <c r="Y23" s="1">
        <v>5</v>
      </c>
      <c r="Z23" s="1">
        <v>2</v>
      </c>
      <c r="AA23" s="1">
        <v>3</v>
      </c>
      <c r="AB23" s="1">
        <v>4</v>
      </c>
      <c r="AC23" s="1">
        <v>3</v>
      </c>
      <c r="AD23" s="1">
        <v>4</v>
      </c>
      <c r="AE23" s="1">
        <v>2</v>
      </c>
      <c r="AF23" s="1">
        <v>3</v>
      </c>
      <c r="AG23" s="1">
        <v>3</v>
      </c>
      <c r="AH23" s="1">
        <v>4</v>
      </c>
    </row>
    <row r="24" spans="1:34">
      <c r="A24">
        <v>23</v>
      </c>
      <c r="B24" s="1">
        <v>1</v>
      </c>
      <c r="C24" s="1">
        <v>21</v>
      </c>
      <c r="D24" s="1">
        <v>600000</v>
      </c>
      <c r="E24" s="1">
        <v>4</v>
      </c>
      <c r="F24" s="1">
        <v>1</v>
      </c>
      <c r="G24" s="1">
        <v>4</v>
      </c>
      <c r="H24" s="1">
        <v>1</v>
      </c>
      <c r="I24" s="1">
        <v>1</v>
      </c>
      <c r="J24" s="1">
        <v>9</v>
      </c>
      <c r="K24" s="1">
        <v>4</v>
      </c>
      <c r="L24" s="1">
        <v>1</v>
      </c>
      <c r="M24" s="1">
        <v>0</v>
      </c>
      <c r="N24" s="1">
        <v>1</v>
      </c>
      <c r="O24" s="1">
        <v>1</v>
      </c>
      <c r="P24" s="1">
        <v>1</v>
      </c>
      <c r="Q24" s="1">
        <v>0</v>
      </c>
      <c r="R24" s="1">
        <v>0</v>
      </c>
      <c r="S24" s="1">
        <v>1</v>
      </c>
      <c r="T24" s="1">
        <v>0</v>
      </c>
      <c r="U24" s="1">
        <v>2</v>
      </c>
      <c r="V24" s="1">
        <v>1</v>
      </c>
      <c r="W24" s="1">
        <v>2</v>
      </c>
      <c r="X24" s="1">
        <v>3</v>
      </c>
      <c r="Y24" s="1">
        <v>5</v>
      </c>
      <c r="Z24" s="1">
        <v>4</v>
      </c>
      <c r="AA24" s="1">
        <v>3</v>
      </c>
      <c r="AB24" s="1">
        <v>3</v>
      </c>
      <c r="AC24" s="1">
        <v>3</v>
      </c>
      <c r="AD24" s="1">
        <v>4</v>
      </c>
      <c r="AE24" s="1">
        <v>4</v>
      </c>
      <c r="AF24" s="1">
        <v>4</v>
      </c>
      <c r="AG24" s="1">
        <v>3</v>
      </c>
      <c r="AH24" s="1">
        <v>2</v>
      </c>
    </row>
    <row r="25" spans="1:34">
      <c r="A25">
        <v>24</v>
      </c>
      <c r="B25" s="1">
        <v>0</v>
      </c>
      <c r="C25" s="1">
        <v>29</v>
      </c>
      <c r="D25" s="1">
        <v>29000</v>
      </c>
      <c r="E25" s="1">
        <v>4</v>
      </c>
      <c r="F25" s="1">
        <v>1</v>
      </c>
      <c r="G25" s="1">
        <v>5</v>
      </c>
      <c r="H25" s="1">
        <v>1</v>
      </c>
      <c r="I25" s="1">
        <v>2</v>
      </c>
      <c r="J25" s="1">
        <v>1</v>
      </c>
      <c r="K25" s="1">
        <v>1</v>
      </c>
      <c r="L25" s="1">
        <v>1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1</v>
      </c>
      <c r="S25" s="1">
        <v>0</v>
      </c>
      <c r="T25" s="1">
        <v>0</v>
      </c>
      <c r="U25" s="1">
        <v>1</v>
      </c>
      <c r="V25" s="1">
        <v>1</v>
      </c>
      <c r="W25" s="1">
        <v>1</v>
      </c>
      <c r="X25" s="1">
        <v>1</v>
      </c>
      <c r="Y25" s="1">
        <v>2</v>
      </c>
      <c r="Z25" s="1">
        <v>3</v>
      </c>
      <c r="AA25" s="1">
        <v>2</v>
      </c>
      <c r="AB25" s="1">
        <v>2</v>
      </c>
      <c r="AC25" s="1">
        <v>1</v>
      </c>
      <c r="AD25" s="1">
        <v>1</v>
      </c>
      <c r="AE25" s="1">
        <v>2</v>
      </c>
      <c r="AF25" s="1">
        <v>3</v>
      </c>
      <c r="AG25" s="1">
        <v>4</v>
      </c>
      <c r="AH25" s="1">
        <v>5</v>
      </c>
    </row>
    <row r="26" spans="1:34">
      <c r="A26">
        <v>25</v>
      </c>
      <c r="B26" s="1">
        <v>0</v>
      </c>
      <c r="C26" s="1">
        <v>22</v>
      </c>
      <c r="D26" s="1">
        <v>700000</v>
      </c>
      <c r="E26" s="1">
        <v>4</v>
      </c>
      <c r="F26" s="1">
        <v>1</v>
      </c>
      <c r="G26" s="1">
        <v>4</v>
      </c>
      <c r="H26" s="1">
        <v>1</v>
      </c>
      <c r="I26" s="1">
        <v>2</v>
      </c>
      <c r="J26" s="1">
        <v>3</v>
      </c>
      <c r="K26" s="1">
        <v>1</v>
      </c>
      <c r="L26" s="1">
        <v>1</v>
      </c>
      <c r="M26" s="1">
        <v>0</v>
      </c>
      <c r="N26" s="1">
        <v>1</v>
      </c>
      <c r="O26" s="1">
        <v>1</v>
      </c>
      <c r="P26" s="1">
        <v>1</v>
      </c>
      <c r="Q26" s="1">
        <v>0</v>
      </c>
      <c r="R26" s="1">
        <v>0</v>
      </c>
      <c r="S26" s="1">
        <v>1</v>
      </c>
      <c r="T26" s="1">
        <v>0</v>
      </c>
      <c r="U26" s="1">
        <v>1</v>
      </c>
      <c r="V26" s="1">
        <v>1</v>
      </c>
      <c r="W26" s="1">
        <v>2</v>
      </c>
      <c r="X26" s="1">
        <v>3</v>
      </c>
      <c r="Y26" s="1">
        <v>1</v>
      </c>
      <c r="Z26" s="1">
        <v>5</v>
      </c>
      <c r="AA26" s="1">
        <v>5</v>
      </c>
      <c r="AB26" s="1">
        <v>3</v>
      </c>
      <c r="AC26" s="1">
        <v>2</v>
      </c>
      <c r="AD26" s="1">
        <v>3</v>
      </c>
      <c r="AE26" s="1">
        <v>4</v>
      </c>
      <c r="AF26" s="1">
        <v>2</v>
      </c>
      <c r="AG26" s="1">
        <v>5</v>
      </c>
      <c r="AH26" s="1">
        <v>3</v>
      </c>
    </row>
    <row r="27" spans="1:34">
      <c r="A27">
        <v>26</v>
      </c>
      <c r="B27" s="1">
        <v>0</v>
      </c>
      <c r="C27" s="1">
        <v>27</v>
      </c>
      <c r="D27" s="1">
        <v>50000</v>
      </c>
      <c r="E27" s="1">
        <v>4</v>
      </c>
      <c r="F27" s="1">
        <v>1</v>
      </c>
      <c r="G27" s="1">
        <v>5</v>
      </c>
      <c r="H27" s="1">
        <v>2</v>
      </c>
      <c r="I27" s="1">
        <v>1</v>
      </c>
      <c r="J27" s="1">
        <v>15</v>
      </c>
      <c r="K27" s="1">
        <v>4</v>
      </c>
      <c r="L27" s="1">
        <v>1</v>
      </c>
      <c r="M27" s="1">
        <v>1</v>
      </c>
      <c r="N27" s="1">
        <v>0</v>
      </c>
      <c r="O27" s="1">
        <v>1</v>
      </c>
      <c r="P27" s="1">
        <v>0</v>
      </c>
      <c r="Q27" s="1">
        <v>1</v>
      </c>
      <c r="R27" s="1">
        <v>0</v>
      </c>
      <c r="S27" s="1">
        <v>1</v>
      </c>
      <c r="T27" s="1">
        <v>1</v>
      </c>
      <c r="U27" s="1">
        <v>2</v>
      </c>
      <c r="V27" s="1">
        <v>2</v>
      </c>
      <c r="W27" s="1">
        <v>2</v>
      </c>
      <c r="X27" s="1">
        <v>1</v>
      </c>
      <c r="Y27" s="1">
        <v>4</v>
      </c>
      <c r="Z27" s="1">
        <v>2</v>
      </c>
      <c r="AA27" s="1">
        <v>3</v>
      </c>
      <c r="AB27" s="1">
        <v>4</v>
      </c>
      <c r="AC27" s="1">
        <v>4</v>
      </c>
      <c r="AD27" s="1">
        <v>4</v>
      </c>
      <c r="AE27" s="1">
        <v>3</v>
      </c>
      <c r="AF27" s="1">
        <v>2</v>
      </c>
      <c r="AG27" s="1">
        <v>4</v>
      </c>
      <c r="AH27" s="1">
        <v>4</v>
      </c>
    </row>
    <row r="28" spans="1:34">
      <c r="A28">
        <v>27</v>
      </c>
      <c r="B28" s="1">
        <v>0</v>
      </c>
      <c r="C28" s="1">
        <v>25</v>
      </c>
      <c r="D28" s="1">
        <v>65000</v>
      </c>
      <c r="E28" s="1">
        <v>4</v>
      </c>
      <c r="F28" s="1">
        <v>1</v>
      </c>
      <c r="G28" s="1">
        <v>4</v>
      </c>
      <c r="H28" s="1">
        <v>2</v>
      </c>
      <c r="I28" s="1">
        <v>2</v>
      </c>
      <c r="J28" s="1">
        <v>3</v>
      </c>
      <c r="K28" s="1">
        <v>1</v>
      </c>
      <c r="L28" s="1">
        <v>1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1</v>
      </c>
      <c r="S28" s="1">
        <v>0</v>
      </c>
      <c r="T28" s="1">
        <v>0</v>
      </c>
      <c r="U28" s="1">
        <v>1</v>
      </c>
      <c r="V28" s="1">
        <v>2</v>
      </c>
      <c r="W28" s="1">
        <v>2</v>
      </c>
      <c r="X28" s="1">
        <v>1</v>
      </c>
      <c r="Y28" s="1">
        <v>4</v>
      </c>
      <c r="Z28" s="1">
        <v>3</v>
      </c>
      <c r="AA28" s="1">
        <v>3</v>
      </c>
      <c r="AB28" s="1">
        <v>4</v>
      </c>
      <c r="AC28" s="1">
        <v>4</v>
      </c>
      <c r="AD28" s="1">
        <v>4</v>
      </c>
      <c r="AE28" s="1">
        <v>3</v>
      </c>
      <c r="AF28" s="1">
        <v>2</v>
      </c>
      <c r="AG28" s="1">
        <v>5</v>
      </c>
      <c r="AH28" s="1">
        <v>3</v>
      </c>
    </row>
    <row r="29" spans="1:34">
      <c r="A29">
        <v>28</v>
      </c>
      <c r="B29" s="1">
        <v>1</v>
      </c>
      <c r="C29" s="1">
        <v>25</v>
      </c>
      <c r="D29" s="1">
        <v>20000</v>
      </c>
      <c r="E29" s="1">
        <v>4</v>
      </c>
      <c r="F29" s="1">
        <v>2</v>
      </c>
      <c r="G29" s="1">
        <v>1</v>
      </c>
      <c r="H29" s="1">
        <v>2</v>
      </c>
      <c r="I29" s="1">
        <v>2</v>
      </c>
      <c r="J29" s="1">
        <v>4</v>
      </c>
      <c r="K29" s="1">
        <v>1</v>
      </c>
      <c r="L29" s="1">
        <v>1</v>
      </c>
      <c r="M29" s="1">
        <v>1</v>
      </c>
      <c r="N29" s="1">
        <v>1</v>
      </c>
      <c r="O29" s="1">
        <v>1</v>
      </c>
      <c r="P29" s="1">
        <v>1</v>
      </c>
      <c r="Q29" s="1">
        <v>0</v>
      </c>
      <c r="R29" s="1">
        <v>0</v>
      </c>
      <c r="S29" s="1">
        <v>1</v>
      </c>
      <c r="T29" s="1">
        <v>0</v>
      </c>
      <c r="U29" s="1">
        <v>1</v>
      </c>
      <c r="V29" s="1">
        <v>2</v>
      </c>
      <c r="W29" s="1">
        <v>1</v>
      </c>
      <c r="X29" s="1">
        <v>3</v>
      </c>
      <c r="Y29" s="1">
        <v>3</v>
      </c>
      <c r="Z29" s="1">
        <v>5</v>
      </c>
      <c r="AA29" s="1">
        <v>1</v>
      </c>
      <c r="AB29" s="1">
        <v>4</v>
      </c>
      <c r="AC29" s="1">
        <v>4</v>
      </c>
      <c r="AD29" s="1">
        <v>3</v>
      </c>
      <c r="AE29" s="1">
        <v>5</v>
      </c>
      <c r="AF29" s="1">
        <v>5</v>
      </c>
      <c r="AG29" s="1">
        <v>2</v>
      </c>
      <c r="AH29" s="1">
        <v>4</v>
      </c>
    </row>
    <row r="30" spans="1:34">
      <c r="A30">
        <v>29</v>
      </c>
      <c r="B30" s="1">
        <v>1</v>
      </c>
      <c r="C30" s="1">
        <v>30</v>
      </c>
      <c r="D30" s="1">
        <v>25000</v>
      </c>
      <c r="E30" s="1">
        <v>5</v>
      </c>
      <c r="F30" s="1">
        <v>1</v>
      </c>
      <c r="G30" s="1">
        <v>5</v>
      </c>
      <c r="H30" s="1">
        <v>1</v>
      </c>
      <c r="I30" s="1">
        <v>1</v>
      </c>
      <c r="J30" s="1">
        <v>10</v>
      </c>
      <c r="K30" s="1">
        <v>4</v>
      </c>
      <c r="L30" s="1">
        <v>1</v>
      </c>
      <c r="M30" s="1">
        <v>0</v>
      </c>
      <c r="N30" s="1">
        <v>1</v>
      </c>
      <c r="O30" s="1">
        <v>1</v>
      </c>
      <c r="P30" s="1">
        <v>0</v>
      </c>
      <c r="Q30" s="1">
        <v>1</v>
      </c>
      <c r="R30" s="1">
        <v>1</v>
      </c>
      <c r="S30" s="1">
        <v>1</v>
      </c>
      <c r="T30" s="1">
        <v>1</v>
      </c>
      <c r="U30" s="1">
        <v>4</v>
      </c>
      <c r="V30" s="1">
        <v>1</v>
      </c>
      <c r="W30" s="1">
        <v>5</v>
      </c>
      <c r="X30" s="1">
        <v>1</v>
      </c>
      <c r="Y30" s="1">
        <v>5</v>
      </c>
      <c r="Z30" s="1">
        <v>5</v>
      </c>
      <c r="AA30" s="1">
        <v>5</v>
      </c>
      <c r="AB30" s="1">
        <v>3</v>
      </c>
      <c r="AC30" s="1">
        <v>3</v>
      </c>
      <c r="AD30" s="1">
        <v>4</v>
      </c>
      <c r="AE30" s="1">
        <v>4</v>
      </c>
      <c r="AF30" s="1">
        <v>3</v>
      </c>
      <c r="AG30" s="1">
        <v>5</v>
      </c>
      <c r="AH30" s="1">
        <v>2</v>
      </c>
    </row>
    <row r="31" spans="1:34">
      <c r="A31">
        <v>30</v>
      </c>
      <c r="B31" s="1">
        <v>1</v>
      </c>
      <c r="C31" s="1">
        <v>31</v>
      </c>
      <c r="D31" s="1">
        <v>30000</v>
      </c>
      <c r="E31" s="1">
        <v>5</v>
      </c>
      <c r="F31" s="1">
        <v>2</v>
      </c>
      <c r="G31" s="1">
        <v>3</v>
      </c>
      <c r="H31" s="1">
        <v>2</v>
      </c>
      <c r="I31" s="1">
        <v>1</v>
      </c>
      <c r="J31" s="1">
        <v>20</v>
      </c>
      <c r="K31" s="1">
        <v>4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1</v>
      </c>
      <c r="T31" s="1">
        <v>1</v>
      </c>
      <c r="U31" s="1">
        <v>4</v>
      </c>
      <c r="V31" s="1">
        <v>2</v>
      </c>
      <c r="W31" s="1">
        <v>6</v>
      </c>
      <c r="X31" s="1">
        <v>2</v>
      </c>
      <c r="Y31" s="1">
        <v>1</v>
      </c>
      <c r="Z31" s="1">
        <v>5</v>
      </c>
      <c r="AA31" s="1">
        <v>4</v>
      </c>
      <c r="AB31" s="1">
        <v>4</v>
      </c>
      <c r="AC31" s="1">
        <v>2</v>
      </c>
      <c r="AD31" s="1">
        <v>3</v>
      </c>
      <c r="AE31" s="1">
        <v>2</v>
      </c>
      <c r="AF31" s="1">
        <v>4</v>
      </c>
      <c r="AG31" s="1">
        <v>3</v>
      </c>
      <c r="AH31" s="1">
        <v>3</v>
      </c>
    </row>
    <row r="32" spans="1:34">
      <c r="A32">
        <v>31</v>
      </c>
      <c r="B32" s="1">
        <v>1</v>
      </c>
      <c r="C32" s="1">
        <v>35</v>
      </c>
      <c r="D32" s="1">
        <v>40000</v>
      </c>
      <c r="E32" s="1">
        <v>4</v>
      </c>
      <c r="F32" s="1">
        <v>3</v>
      </c>
      <c r="G32" s="1">
        <v>4</v>
      </c>
      <c r="H32" s="1">
        <v>1</v>
      </c>
      <c r="I32" s="1">
        <v>1</v>
      </c>
      <c r="J32" s="1">
        <v>15</v>
      </c>
      <c r="K32" s="1">
        <v>3</v>
      </c>
      <c r="L32" s="1">
        <v>0</v>
      </c>
      <c r="M32" s="1">
        <v>0</v>
      </c>
      <c r="N32" s="1">
        <v>0</v>
      </c>
      <c r="O32" s="1">
        <v>0</v>
      </c>
      <c r="P32" s="1">
        <v>1</v>
      </c>
      <c r="Q32" s="1">
        <v>0</v>
      </c>
      <c r="R32" s="1">
        <v>0</v>
      </c>
      <c r="S32" s="1">
        <v>1</v>
      </c>
      <c r="T32" s="1">
        <v>1</v>
      </c>
      <c r="U32" s="1">
        <v>2</v>
      </c>
      <c r="V32" s="1">
        <v>2</v>
      </c>
      <c r="W32" s="1">
        <v>7</v>
      </c>
      <c r="X32" s="1">
        <v>3</v>
      </c>
      <c r="Y32" s="1">
        <v>2</v>
      </c>
      <c r="Z32" s="1">
        <v>5</v>
      </c>
      <c r="AA32" s="1">
        <v>5</v>
      </c>
      <c r="AB32" s="1">
        <v>5</v>
      </c>
      <c r="AC32" s="1">
        <v>4</v>
      </c>
      <c r="AD32" s="1">
        <v>2</v>
      </c>
      <c r="AE32" s="1">
        <v>3</v>
      </c>
      <c r="AF32" s="1">
        <v>5</v>
      </c>
      <c r="AG32" s="1">
        <v>2</v>
      </c>
      <c r="AH32" s="1">
        <v>4</v>
      </c>
    </row>
    <row r="33" spans="1:34">
      <c r="A33">
        <v>32</v>
      </c>
      <c r="B33" s="1">
        <v>1</v>
      </c>
      <c r="C33" s="1">
        <v>40</v>
      </c>
      <c r="D33" s="1">
        <v>45000</v>
      </c>
      <c r="E33" s="1">
        <v>2</v>
      </c>
      <c r="F33" s="1">
        <v>2</v>
      </c>
      <c r="G33" s="1">
        <v>5</v>
      </c>
      <c r="H33" s="1">
        <v>2</v>
      </c>
      <c r="I33" s="1">
        <v>2</v>
      </c>
      <c r="J33" s="1">
        <v>5</v>
      </c>
      <c r="K33" s="1">
        <v>3</v>
      </c>
      <c r="L33" s="1">
        <v>0</v>
      </c>
      <c r="M33" s="1">
        <v>1</v>
      </c>
      <c r="N33" s="1">
        <v>1</v>
      </c>
      <c r="O33" s="1">
        <v>1</v>
      </c>
      <c r="P33" s="1">
        <v>1</v>
      </c>
      <c r="Q33" s="1">
        <v>1</v>
      </c>
      <c r="R33" s="1">
        <v>1</v>
      </c>
      <c r="S33" s="1">
        <v>0</v>
      </c>
      <c r="T33" s="1">
        <v>0</v>
      </c>
      <c r="U33" s="1">
        <v>3</v>
      </c>
      <c r="V33" s="1">
        <v>1</v>
      </c>
      <c r="W33" s="1">
        <v>8</v>
      </c>
      <c r="X33" s="1">
        <v>5</v>
      </c>
      <c r="Y33" s="1">
        <v>3</v>
      </c>
      <c r="Z33" s="1">
        <v>1</v>
      </c>
      <c r="AA33" s="1">
        <v>3</v>
      </c>
      <c r="AB33" s="1">
        <v>3</v>
      </c>
      <c r="AC33" s="1">
        <v>5</v>
      </c>
      <c r="AD33" s="1">
        <v>4</v>
      </c>
      <c r="AE33" s="1">
        <v>4</v>
      </c>
      <c r="AF33" s="1">
        <v>3</v>
      </c>
      <c r="AG33" s="1">
        <v>3</v>
      </c>
      <c r="AH33" s="1">
        <v>5</v>
      </c>
    </row>
    <row r="34" spans="1:34">
      <c r="A34">
        <v>33</v>
      </c>
      <c r="B34" s="1">
        <v>0</v>
      </c>
      <c r="C34" s="1">
        <v>25</v>
      </c>
      <c r="D34" s="1">
        <v>80000</v>
      </c>
      <c r="E34" s="1">
        <v>3</v>
      </c>
      <c r="F34" s="1">
        <v>3</v>
      </c>
      <c r="G34" s="1">
        <v>3</v>
      </c>
      <c r="H34" s="1">
        <v>2</v>
      </c>
      <c r="I34" s="1">
        <v>2</v>
      </c>
      <c r="J34" s="1">
        <v>10</v>
      </c>
      <c r="K34" s="1">
        <v>2</v>
      </c>
      <c r="L34" s="1">
        <v>1</v>
      </c>
      <c r="M34" s="1">
        <v>1</v>
      </c>
      <c r="N34" s="1">
        <v>1</v>
      </c>
      <c r="O34" s="1">
        <v>1</v>
      </c>
      <c r="P34" s="1">
        <v>0</v>
      </c>
      <c r="Q34" s="1">
        <v>1</v>
      </c>
      <c r="R34" s="1">
        <v>1</v>
      </c>
      <c r="S34" s="1">
        <v>0</v>
      </c>
      <c r="T34" s="1">
        <v>0</v>
      </c>
      <c r="U34" s="1">
        <v>1</v>
      </c>
      <c r="V34" s="1">
        <v>1</v>
      </c>
      <c r="W34" s="1">
        <v>9</v>
      </c>
      <c r="X34" s="1">
        <v>4</v>
      </c>
      <c r="Y34" s="1">
        <v>4</v>
      </c>
      <c r="Z34" s="1">
        <v>2</v>
      </c>
      <c r="AA34" s="1">
        <v>4</v>
      </c>
      <c r="AB34" s="1">
        <v>4</v>
      </c>
      <c r="AC34" s="1">
        <v>3</v>
      </c>
      <c r="AD34" s="1">
        <v>5</v>
      </c>
      <c r="AE34" s="1">
        <v>5</v>
      </c>
      <c r="AF34" s="1">
        <v>4</v>
      </c>
      <c r="AG34" s="1">
        <v>5</v>
      </c>
      <c r="AH34" s="1">
        <v>4</v>
      </c>
    </row>
    <row r="35" spans="1:34">
      <c r="A35">
        <v>34</v>
      </c>
      <c r="B35" s="1">
        <v>0</v>
      </c>
      <c r="C35" s="1">
        <v>27</v>
      </c>
      <c r="D35" s="1">
        <v>20000</v>
      </c>
      <c r="E35" s="1">
        <v>3</v>
      </c>
      <c r="F35" s="1">
        <v>2</v>
      </c>
      <c r="G35" s="1">
        <v>4</v>
      </c>
      <c r="H35" s="1">
        <v>1</v>
      </c>
      <c r="I35" s="1">
        <v>1</v>
      </c>
      <c r="J35" s="1">
        <v>14</v>
      </c>
      <c r="K35" s="1">
        <v>2</v>
      </c>
      <c r="L35" s="1">
        <v>1</v>
      </c>
      <c r="M35" s="1">
        <v>0</v>
      </c>
      <c r="N35" s="1">
        <v>0</v>
      </c>
      <c r="O35" s="1">
        <v>0</v>
      </c>
      <c r="P35" s="1">
        <v>0</v>
      </c>
      <c r="Q35" s="1">
        <v>1</v>
      </c>
      <c r="R35" s="1">
        <v>0</v>
      </c>
      <c r="S35" s="1">
        <v>1</v>
      </c>
      <c r="T35" s="1">
        <v>0</v>
      </c>
      <c r="U35" s="1">
        <v>4</v>
      </c>
      <c r="V35" s="1">
        <v>2</v>
      </c>
      <c r="W35" s="1">
        <v>4</v>
      </c>
      <c r="X35" s="1">
        <v>3</v>
      </c>
      <c r="Y35" s="1">
        <v>5</v>
      </c>
      <c r="Z35" s="1">
        <v>3</v>
      </c>
      <c r="AA35" s="1">
        <v>5</v>
      </c>
      <c r="AB35" s="1">
        <v>5</v>
      </c>
      <c r="AC35" s="1">
        <v>4</v>
      </c>
      <c r="AD35" s="1">
        <v>3</v>
      </c>
      <c r="AE35" s="1">
        <v>3</v>
      </c>
      <c r="AF35" s="1">
        <v>4</v>
      </c>
      <c r="AG35" s="1">
        <v>4</v>
      </c>
      <c r="AH35" s="1">
        <v>5</v>
      </c>
    </row>
    <row r="36" spans="1:34">
      <c r="A36">
        <v>35</v>
      </c>
      <c r="B36" s="1">
        <v>0</v>
      </c>
      <c r="C36" s="1">
        <v>30</v>
      </c>
      <c r="D36" s="1">
        <v>30000</v>
      </c>
      <c r="E36" s="1">
        <v>4</v>
      </c>
      <c r="F36" s="1">
        <v>3</v>
      </c>
      <c r="G36" s="1">
        <v>2</v>
      </c>
      <c r="H36" s="1">
        <v>1</v>
      </c>
      <c r="I36" s="1">
        <v>2</v>
      </c>
      <c r="J36" s="1">
        <v>15</v>
      </c>
      <c r="K36" s="1">
        <v>1</v>
      </c>
      <c r="L36" s="1">
        <v>1</v>
      </c>
      <c r="M36" s="1">
        <v>1</v>
      </c>
      <c r="N36" s="1">
        <v>1</v>
      </c>
      <c r="O36" s="1">
        <v>0</v>
      </c>
      <c r="P36" s="1">
        <v>1</v>
      </c>
      <c r="Q36" s="1">
        <v>0</v>
      </c>
      <c r="R36" s="1">
        <v>0</v>
      </c>
      <c r="S36" s="1">
        <v>0</v>
      </c>
      <c r="T36" s="1">
        <v>1</v>
      </c>
      <c r="U36" s="1">
        <v>3</v>
      </c>
      <c r="V36" s="1">
        <v>2</v>
      </c>
      <c r="W36" s="1">
        <v>6</v>
      </c>
      <c r="X36" s="1">
        <v>1</v>
      </c>
      <c r="Y36" s="1">
        <v>2</v>
      </c>
      <c r="Z36" s="1">
        <v>4</v>
      </c>
      <c r="AA36" s="1">
        <v>2</v>
      </c>
      <c r="AB36" s="1">
        <v>5</v>
      </c>
      <c r="AC36" s="1">
        <v>5</v>
      </c>
      <c r="AD36" s="1">
        <v>2</v>
      </c>
      <c r="AE36" s="1">
        <v>5</v>
      </c>
      <c r="AF36" s="1">
        <v>3</v>
      </c>
      <c r="AG36" s="1">
        <v>3</v>
      </c>
      <c r="AH36" s="1">
        <v>3</v>
      </c>
    </row>
    <row r="37" spans="1:34">
      <c r="A37">
        <v>36</v>
      </c>
      <c r="B37" s="1">
        <v>0</v>
      </c>
      <c r="C37" s="1">
        <v>39</v>
      </c>
      <c r="D37" s="1">
        <v>40000</v>
      </c>
      <c r="E37" s="1">
        <v>4</v>
      </c>
      <c r="F37" s="1">
        <v>2</v>
      </c>
      <c r="G37" s="1">
        <v>4</v>
      </c>
      <c r="H37" s="1">
        <v>2</v>
      </c>
      <c r="I37" s="1">
        <v>1</v>
      </c>
      <c r="J37" s="1">
        <v>12</v>
      </c>
      <c r="K37" s="1">
        <v>2</v>
      </c>
      <c r="L37" s="1">
        <v>0</v>
      </c>
      <c r="M37" s="1">
        <v>0</v>
      </c>
      <c r="N37" s="1">
        <v>0</v>
      </c>
      <c r="O37" s="1">
        <v>1</v>
      </c>
      <c r="P37" s="1">
        <v>1</v>
      </c>
      <c r="Q37" s="1">
        <v>0</v>
      </c>
      <c r="R37" s="1">
        <v>1</v>
      </c>
      <c r="S37" s="1">
        <v>0</v>
      </c>
      <c r="T37" s="1">
        <v>1</v>
      </c>
      <c r="U37" s="1">
        <v>2</v>
      </c>
      <c r="V37" s="1">
        <v>1</v>
      </c>
      <c r="W37" s="1">
        <v>8</v>
      </c>
      <c r="X37" s="1">
        <v>1</v>
      </c>
      <c r="Y37" s="1">
        <v>3</v>
      </c>
      <c r="Z37" s="1">
        <v>2</v>
      </c>
      <c r="AA37" s="1">
        <v>3</v>
      </c>
      <c r="AB37" s="1">
        <v>5</v>
      </c>
      <c r="AC37" s="1">
        <v>4</v>
      </c>
      <c r="AD37" s="1">
        <v>4</v>
      </c>
      <c r="AE37" s="1">
        <v>1</v>
      </c>
      <c r="AF37" s="1">
        <v>4</v>
      </c>
      <c r="AG37" s="1">
        <v>4</v>
      </c>
      <c r="AH37" s="1">
        <v>4</v>
      </c>
    </row>
    <row r="38" spans="1:34">
      <c r="A38">
        <v>37</v>
      </c>
      <c r="B38" s="1">
        <v>1</v>
      </c>
      <c r="C38" s="1">
        <v>40</v>
      </c>
      <c r="D38" s="1">
        <v>50000</v>
      </c>
      <c r="E38" s="1">
        <v>1</v>
      </c>
      <c r="F38" s="1">
        <v>3</v>
      </c>
      <c r="G38" s="1">
        <v>5</v>
      </c>
      <c r="H38" s="1">
        <v>2</v>
      </c>
      <c r="I38" s="1">
        <v>2</v>
      </c>
      <c r="J38" s="1">
        <v>4</v>
      </c>
      <c r="K38" s="1">
        <v>1</v>
      </c>
      <c r="L38" s="1">
        <v>1</v>
      </c>
      <c r="M38" s="1">
        <v>1</v>
      </c>
      <c r="N38" s="1">
        <v>0</v>
      </c>
      <c r="O38" s="1">
        <v>0</v>
      </c>
      <c r="P38" s="1">
        <v>0</v>
      </c>
      <c r="Q38" s="1">
        <v>1</v>
      </c>
      <c r="R38" s="1">
        <v>0</v>
      </c>
      <c r="S38" s="1">
        <v>1</v>
      </c>
      <c r="T38" s="1">
        <v>0</v>
      </c>
      <c r="U38" s="1">
        <v>1</v>
      </c>
      <c r="V38" s="1">
        <v>1</v>
      </c>
      <c r="W38" s="1">
        <v>9</v>
      </c>
      <c r="X38" s="1">
        <v>3</v>
      </c>
      <c r="Y38" s="1">
        <v>5</v>
      </c>
      <c r="Z38" s="1">
        <v>1</v>
      </c>
      <c r="AA38" s="1">
        <v>5</v>
      </c>
      <c r="AB38" s="1">
        <v>5</v>
      </c>
      <c r="AC38" s="1">
        <v>3</v>
      </c>
      <c r="AD38" s="1">
        <v>3</v>
      </c>
      <c r="AE38" s="1">
        <v>5</v>
      </c>
      <c r="AF38" s="1">
        <v>5</v>
      </c>
      <c r="AG38" s="1">
        <v>5</v>
      </c>
      <c r="AH38" s="1">
        <v>5</v>
      </c>
    </row>
    <row r="39" spans="1:34">
      <c r="A39">
        <v>38</v>
      </c>
      <c r="B39" s="1">
        <v>1</v>
      </c>
      <c r="C39" s="1">
        <v>35</v>
      </c>
      <c r="D39" s="1">
        <v>35000</v>
      </c>
      <c r="E39" s="1">
        <v>5</v>
      </c>
      <c r="F39" s="1">
        <v>2</v>
      </c>
      <c r="G39" s="1">
        <v>3</v>
      </c>
      <c r="H39" s="1">
        <v>1</v>
      </c>
      <c r="I39" s="1">
        <v>1</v>
      </c>
      <c r="J39" s="1">
        <v>3</v>
      </c>
      <c r="K39" s="1">
        <v>4</v>
      </c>
      <c r="L39" s="1">
        <v>0</v>
      </c>
      <c r="M39" s="1">
        <v>1</v>
      </c>
      <c r="N39" s="1">
        <v>1</v>
      </c>
      <c r="O39" s="1">
        <v>0</v>
      </c>
      <c r="P39" s="1">
        <v>0</v>
      </c>
      <c r="Q39" s="1">
        <v>0</v>
      </c>
      <c r="R39" s="1">
        <v>0</v>
      </c>
      <c r="S39" s="1">
        <v>1</v>
      </c>
      <c r="T39" s="1">
        <v>0</v>
      </c>
      <c r="U39" s="1">
        <v>4</v>
      </c>
      <c r="V39" s="1">
        <v>2</v>
      </c>
      <c r="W39" s="1">
        <v>10</v>
      </c>
      <c r="X39" s="1">
        <v>4</v>
      </c>
      <c r="Y39" s="1">
        <v>4</v>
      </c>
      <c r="Z39" s="1">
        <v>3</v>
      </c>
      <c r="AA39" s="1">
        <v>4</v>
      </c>
      <c r="AB39" s="1">
        <v>3</v>
      </c>
      <c r="AC39" s="1">
        <v>2</v>
      </c>
      <c r="AD39" s="1">
        <v>4</v>
      </c>
      <c r="AE39" s="1">
        <v>5</v>
      </c>
      <c r="AF39" s="1">
        <v>5</v>
      </c>
      <c r="AG39" s="1">
        <v>4</v>
      </c>
      <c r="AH39" s="1">
        <v>3</v>
      </c>
    </row>
    <row r="40" spans="1:34">
      <c r="A40">
        <v>39</v>
      </c>
      <c r="B40" s="1">
        <v>0</v>
      </c>
      <c r="C40" s="1">
        <v>33</v>
      </c>
      <c r="D40" s="1">
        <v>37000</v>
      </c>
      <c r="E40" s="1">
        <v>2</v>
      </c>
      <c r="F40" s="1">
        <v>3</v>
      </c>
      <c r="G40" s="1">
        <v>4</v>
      </c>
      <c r="H40" s="1">
        <v>2</v>
      </c>
      <c r="I40" s="1">
        <v>2</v>
      </c>
      <c r="J40" s="1">
        <v>5</v>
      </c>
      <c r="K40" s="1">
        <v>3</v>
      </c>
      <c r="L40" s="1">
        <v>0</v>
      </c>
      <c r="M40" s="1">
        <v>0</v>
      </c>
      <c r="N40" s="1">
        <v>1</v>
      </c>
      <c r="O40" s="1">
        <v>1</v>
      </c>
      <c r="P40" s="1">
        <v>1</v>
      </c>
      <c r="Q40" s="1">
        <v>1</v>
      </c>
      <c r="R40" s="1">
        <v>1</v>
      </c>
      <c r="S40" s="1">
        <v>0</v>
      </c>
      <c r="T40" s="1">
        <v>1</v>
      </c>
      <c r="U40" s="1">
        <v>1</v>
      </c>
      <c r="V40" s="1">
        <v>2</v>
      </c>
      <c r="W40" s="1">
        <v>10</v>
      </c>
      <c r="X40" s="1">
        <v>5</v>
      </c>
      <c r="Y40" s="1">
        <v>3</v>
      </c>
      <c r="Z40" s="1">
        <v>4</v>
      </c>
      <c r="AA40" s="1">
        <v>3</v>
      </c>
      <c r="AB40" s="1">
        <v>3</v>
      </c>
      <c r="AC40" s="1">
        <v>1</v>
      </c>
      <c r="AD40" s="1">
        <v>3</v>
      </c>
      <c r="AE40" s="1">
        <v>1</v>
      </c>
      <c r="AF40" s="1">
        <v>4</v>
      </c>
      <c r="AG40" s="1">
        <v>2</v>
      </c>
      <c r="AH40" s="1">
        <v>2</v>
      </c>
    </row>
    <row r="41" spans="1:34">
      <c r="A41">
        <v>40</v>
      </c>
      <c r="B41" s="1">
        <v>1</v>
      </c>
      <c r="C41" s="1">
        <v>34</v>
      </c>
      <c r="D41" s="1">
        <v>39000</v>
      </c>
      <c r="E41" s="1">
        <v>2</v>
      </c>
      <c r="F41" s="1">
        <v>1</v>
      </c>
      <c r="G41" s="1">
        <v>4</v>
      </c>
      <c r="H41" s="1">
        <v>1</v>
      </c>
      <c r="I41" s="1">
        <v>1</v>
      </c>
      <c r="J41" s="1">
        <v>7</v>
      </c>
      <c r="K41" s="1">
        <v>1</v>
      </c>
      <c r="L41" s="1">
        <v>1</v>
      </c>
      <c r="M41" s="1">
        <v>1</v>
      </c>
      <c r="N41" s="1">
        <v>0</v>
      </c>
      <c r="O41" s="1">
        <v>1</v>
      </c>
      <c r="P41" s="1">
        <v>1</v>
      </c>
      <c r="Q41" s="1">
        <v>0</v>
      </c>
      <c r="R41" s="1">
        <v>1</v>
      </c>
      <c r="S41" s="1">
        <v>0</v>
      </c>
      <c r="T41" s="1">
        <v>0</v>
      </c>
      <c r="U41" s="1">
        <v>4</v>
      </c>
      <c r="V41" s="1">
        <v>1</v>
      </c>
      <c r="W41" s="1">
        <v>9</v>
      </c>
      <c r="X41" s="1">
        <v>2</v>
      </c>
      <c r="Y41" s="1">
        <v>2</v>
      </c>
      <c r="Z41" s="1">
        <v>2</v>
      </c>
      <c r="AA41" s="1">
        <v>5</v>
      </c>
      <c r="AB41" s="1">
        <v>4</v>
      </c>
      <c r="AC41" s="1">
        <v>1</v>
      </c>
      <c r="AD41" s="1">
        <v>2</v>
      </c>
      <c r="AE41" s="1">
        <v>5</v>
      </c>
      <c r="AF41" s="1">
        <v>3</v>
      </c>
      <c r="AG41" s="1">
        <v>3</v>
      </c>
      <c r="AH41" s="1">
        <v>4</v>
      </c>
    </row>
    <row r="42" spans="1:34">
      <c r="A42">
        <v>41</v>
      </c>
      <c r="B42" s="1">
        <v>0</v>
      </c>
      <c r="C42" s="1">
        <v>32</v>
      </c>
      <c r="D42" s="1">
        <v>40000</v>
      </c>
      <c r="E42" s="1">
        <v>5</v>
      </c>
      <c r="F42" s="1">
        <v>3</v>
      </c>
      <c r="G42" s="1">
        <v>5</v>
      </c>
      <c r="H42" s="1">
        <v>2</v>
      </c>
      <c r="I42" s="1">
        <v>1</v>
      </c>
      <c r="J42" s="1">
        <v>9</v>
      </c>
      <c r="K42" s="1">
        <v>2</v>
      </c>
      <c r="L42" s="1">
        <v>0</v>
      </c>
      <c r="M42" s="1">
        <v>1</v>
      </c>
      <c r="N42" s="1">
        <v>1</v>
      </c>
      <c r="O42" s="1">
        <v>1</v>
      </c>
      <c r="P42" s="1">
        <v>0</v>
      </c>
      <c r="Q42" s="1">
        <v>0</v>
      </c>
      <c r="R42" s="1">
        <v>0</v>
      </c>
      <c r="S42" s="1">
        <v>1</v>
      </c>
      <c r="T42" s="1">
        <v>1</v>
      </c>
      <c r="U42" s="1">
        <v>4</v>
      </c>
      <c r="V42" s="1">
        <v>1</v>
      </c>
      <c r="W42" s="1">
        <v>5</v>
      </c>
      <c r="X42" s="1">
        <v>4</v>
      </c>
      <c r="Y42" s="1">
        <v>1</v>
      </c>
      <c r="Z42" s="1">
        <v>1</v>
      </c>
      <c r="AA42" s="1">
        <v>1</v>
      </c>
      <c r="AB42" s="1">
        <v>3</v>
      </c>
      <c r="AC42" s="1">
        <v>4</v>
      </c>
      <c r="AD42" s="1">
        <v>4</v>
      </c>
      <c r="AE42" s="1">
        <v>2</v>
      </c>
      <c r="AF42" s="1">
        <v>3</v>
      </c>
      <c r="AG42" s="1">
        <v>4</v>
      </c>
      <c r="AH42" s="1">
        <v>5</v>
      </c>
    </row>
    <row r="43" spans="1:34">
      <c r="A43">
        <v>42</v>
      </c>
      <c r="B43" s="1">
        <v>1</v>
      </c>
      <c r="C43" s="1">
        <v>35</v>
      </c>
      <c r="D43" s="1">
        <v>33000</v>
      </c>
      <c r="E43" s="1">
        <v>3</v>
      </c>
      <c r="F43" s="1">
        <v>1</v>
      </c>
      <c r="G43" s="1">
        <v>3</v>
      </c>
      <c r="H43" s="1">
        <v>2</v>
      </c>
      <c r="I43" s="1">
        <v>1</v>
      </c>
      <c r="J43" s="1">
        <v>8</v>
      </c>
      <c r="K43" s="1">
        <v>3</v>
      </c>
      <c r="L43" s="1">
        <v>1</v>
      </c>
      <c r="M43" s="1">
        <v>0</v>
      </c>
      <c r="N43" s="1">
        <v>0</v>
      </c>
      <c r="O43" s="1">
        <v>0</v>
      </c>
      <c r="P43" s="1">
        <v>1</v>
      </c>
      <c r="Q43" s="1">
        <v>0</v>
      </c>
      <c r="R43" s="1">
        <v>1</v>
      </c>
      <c r="S43" s="1">
        <v>1</v>
      </c>
      <c r="T43" s="1">
        <v>0</v>
      </c>
      <c r="U43" s="1">
        <v>3</v>
      </c>
      <c r="V43" s="1">
        <v>2</v>
      </c>
      <c r="W43" s="1">
        <v>4</v>
      </c>
      <c r="X43" s="1">
        <v>5</v>
      </c>
      <c r="Y43" s="1">
        <v>1</v>
      </c>
      <c r="Z43" s="1">
        <v>4</v>
      </c>
      <c r="AA43" s="1">
        <v>1</v>
      </c>
      <c r="AB43" s="1">
        <v>4</v>
      </c>
      <c r="AC43" s="1">
        <v>5</v>
      </c>
      <c r="AD43" s="1">
        <v>3</v>
      </c>
      <c r="AE43" s="1">
        <v>2</v>
      </c>
      <c r="AF43" s="1">
        <v>4</v>
      </c>
      <c r="AG43" s="1">
        <v>5</v>
      </c>
      <c r="AH43" s="1">
        <v>4</v>
      </c>
    </row>
    <row r="44" spans="1:34">
      <c r="A44">
        <v>43</v>
      </c>
      <c r="B44" s="1">
        <v>1</v>
      </c>
      <c r="C44" s="1">
        <v>36</v>
      </c>
      <c r="D44" s="1">
        <v>34000</v>
      </c>
      <c r="E44" s="1">
        <v>4</v>
      </c>
      <c r="F44" s="1">
        <v>3</v>
      </c>
      <c r="G44" s="1">
        <v>6</v>
      </c>
      <c r="H44" s="1">
        <v>1</v>
      </c>
      <c r="I44" s="1">
        <v>2</v>
      </c>
      <c r="J44" s="1">
        <v>10</v>
      </c>
      <c r="K44" s="1">
        <v>4</v>
      </c>
      <c r="L44" s="1">
        <v>1</v>
      </c>
      <c r="M44" s="1">
        <v>0</v>
      </c>
      <c r="N44" s="1">
        <v>0</v>
      </c>
      <c r="O44" s="1">
        <v>1</v>
      </c>
      <c r="P44" s="1">
        <v>0</v>
      </c>
      <c r="Q44" s="1">
        <v>1</v>
      </c>
      <c r="R44" s="1">
        <v>0</v>
      </c>
      <c r="S44" s="1">
        <v>0</v>
      </c>
      <c r="T44" s="1">
        <v>1</v>
      </c>
      <c r="U44" s="1">
        <v>3</v>
      </c>
      <c r="V44" s="1">
        <v>1</v>
      </c>
      <c r="W44" s="1">
        <v>4</v>
      </c>
      <c r="X44" s="1">
        <v>5</v>
      </c>
      <c r="Y44" s="1">
        <v>1</v>
      </c>
      <c r="Z44" s="1">
        <v>3</v>
      </c>
      <c r="AA44" s="1">
        <v>5</v>
      </c>
      <c r="AB44" s="1">
        <v>2</v>
      </c>
      <c r="AC44" s="1">
        <v>3</v>
      </c>
      <c r="AD44" s="1">
        <v>4</v>
      </c>
      <c r="AE44" s="1">
        <v>3</v>
      </c>
      <c r="AF44" s="1">
        <v>5</v>
      </c>
      <c r="AG44" s="1">
        <v>5</v>
      </c>
      <c r="AH44" s="1">
        <v>3</v>
      </c>
    </row>
    <row r="45" spans="1:34">
      <c r="A45">
        <v>44</v>
      </c>
      <c r="B45" s="1">
        <v>1</v>
      </c>
      <c r="C45" s="1">
        <v>37</v>
      </c>
      <c r="D45" s="1">
        <v>37000</v>
      </c>
      <c r="E45" s="1">
        <v>4</v>
      </c>
      <c r="F45" s="1">
        <v>2</v>
      </c>
      <c r="G45" s="1">
        <v>4</v>
      </c>
      <c r="H45" s="1">
        <v>2</v>
      </c>
      <c r="I45" s="1">
        <v>2</v>
      </c>
      <c r="J45" s="1">
        <v>11</v>
      </c>
      <c r="K45" s="1">
        <v>2</v>
      </c>
      <c r="L45" s="1">
        <v>0</v>
      </c>
      <c r="M45" s="1">
        <v>0</v>
      </c>
      <c r="N45" s="1">
        <v>1</v>
      </c>
      <c r="O45" s="1">
        <v>1</v>
      </c>
      <c r="P45" s="1">
        <v>1</v>
      </c>
      <c r="Q45" s="1">
        <v>1</v>
      </c>
      <c r="R45" s="1">
        <v>0</v>
      </c>
      <c r="S45" s="1">
        <v>1</v>
      </c>
      <c r="T45" s="1">
        <v>1</v>
      </c>
      <c r="U45" s="1">
        <v>2</v>
      </c>
      <c r="V45" s="1">
        <v>2</v>
      </c>
      <c r="W45" s="1">
        <v>7</v>
      </c>
      <c r="X45" s="1">
        <v>2</v>
      </c>
      <c r="Y45" s="1">
        <v>1</v>
      </c>
      <c r="Z45" s="1">
        <v>1</v>
      </c>
      <c r="AA45" s="1">
        <v>4</v>
      </c>
      <c r="AB45" s="1">
        <v>5</v>
      </c>
      <c r="AC45" s="1">
        <v>4</v>
      </c>
      <c r="AD45" s="1">
        <v>5</v>
      </c>
      <c r="AE45" s="1">
        <v>3</v>
      </c>
      <c r="AF45" s="1">
        <v>4</v>
      </c>
      <c r="AG45" s="1">
        <v>4</v>
      </c>
      <c r="AH45" s="1">
        <v>4</v>
      </c>
    </row>
    <row r="46" spans="1:34">
      <c r="A46">
        <v>45</v>
      </c>
      <c r="B46" s="1">
        <v>0</v>
      </c>
      <c r="C46" s="1">
        <v>40</v>
      </c>
      <c r="D46" s="1">
        <v>38000</v>
      </c>
      <c r="E46" s="1">
        <v>5</v>
      </c>
      <c r="F46" s="1">
        <v>2</v>
      </c>
      <c r="G46" s="1">
        <v>5</v>
      </c>
      <c r="H46" s="1">
        <v>1</v>
      </c>
      <c r="I46" s="1">
        <v>1</v>
      </c>
      <c r="J46" s="1">
        <v>13</v>
      </c>
      <c r="K46" s="1">
        <v>3</v>
      </c>
      <c r="L46" s="1">
        <v>1</v>
      </c>
      <c r="M46" s="1">
        <v>1</v>
      </c>
      <c r="N46" s="1">
        <v>0</v>
      </c>
      <c r="O46" s="1">
        <v>1</v>
      </c>
      <c r="P46" s="1">
        <v>0</v>
      </c>
      <c r="Q46" s="1">
        <v>0</v>
      </c>
      <c r="R46" s="1">
        <v>1</v>
      </c>
      <c r="S46" s="1">
        <v>1</v>
      </c>
      <c r="T46" s="1">
        <v>0</v>
      </c>
      <c r="U46" s="1">
        <v>1</v>
      </c>
      <c r="V46" s="1">
        <v>1</v>
      </c>
      <c r="W46" s="1">
        <v>7</v>
      </c>
      <c r="X46" s="1">
        <v>1</v>
      </c>
      <c r="Y46" s="1">
        <v>3</v>
      </c>
      <c r="Z46" s="1">
        <v>5</v>
      </c>
      <c r="AA46" s="1">
        <v>3</v>
      </c>
      <c r="AB46" s="1">
        <v>4</v>
      </c>
      <c r="AC46" s="1">
        <v>5</v>
      </c>
      <c r="AD46" s="1">
        <v>3</v>
      </c>
      <c r="AE46" s="1">
        <v>5</v>
      </c>
      <c r="AF46" s="1">
        <v>3</v>
      </c>
      <c r="AG46" s="1">
        <v>4</v>
      </c>
      <c r="AH46" s="1">
        <v>5</v>
      </c>
    </row>
    <row r="47" spans="1:34">
      <c r="A47">
        <v>46</v>
      </c>
      <c r="B47" s="1">
        <v>0</v>
      </c>
      <c r="C47" s="1">
        <v>29</v>
      </c>
      <c r="D47" s="1">
        <v>30000</v>
      </c>
      <c r="E47" s="1">
        <v>3</v>
      </c>
      <c r="F47" s="1">
        <v>3</v>
      </c>
      <c r="G47" s="1">
        <v>3</v>
      </c>
      <c r="H47" s="1">
        <v>2</v>
      </c>
      <c r="I47" s="1">
        <v>2</v>
      </c>
      <c r="J47" s="1">
        <v>15</v>
      </c>
      <c r="K47" s="1">
        <v>1</v>
      </c>
      <c r="L47" s="1">
        <v>0</v>
      </c>
      <c r="M47" s="1">
        <v>1</v>
      </c>
      <c r="N47" s="1">
        <v>1</v>
      </c>
      <c r="O47" s="1">
        <v>0</v>
      </c>
      <c r="P47" s="1">
        <v>0</v>
      </c>
      <c r="Q47" s="1">
        <v>0</v>
      </c>
      <c r="R47" s="1">
        <v>1</v>
      </c>
      <c r="S47" s="1">
        <v>0</v>
      </c>
      <c r="T47" s="1">
        <v>1</v>
      </c>
      <c r="U47" s="1">
        <v>1</v>
      </c>
      <c r="V47" s="1">
        <v>2</v>
      </c>
      <c r="W47" s="1">
        <v>3</v>
      </c>
      <c r="X47" s="1">
        <v>3</v>
      </c>
      <c r="Y47" s="1">
        <v>4</v>
      </c>
      <c r="Z47" s="1">
        <v>1</v>
      </c>
      <c r="AA47" s="1">
        <v>4</v>
      </c>
      <c r="AB47" s="1">
        <v>2</v>
      </c>
      <c r="AC47" s="1">
        <v>4</v>
      </c>
      <c r="AD47" s="1">
        <v>5</v>
      </c>
      <c r="AE47" s="1">
        <v>4</v>
      </c>
      <c r="AF47" s="1">
        <v>4</v>
      </c>
      <c r="AG47" s="1">
        <v>3</v>
      </c>
      <c r="AH47" s="1">
        <v>4</v>
      </c>
    </row>
    <row r="48" spans="1:34">
      <c r="A48">
        <v>47</v>
      </c>
      <c r="B48" s="1">
        <v>1</v>
      </c>
      <c r="C48" s="1">
        <v>28</v>
      </c>
      <c r="D48" s="1">
        <v>29000</v>
      </c>
      <c r="E48" s="1">
        <v>2</v>
      </c>
      <c r="F48" s="1">
        <v>3</v>
      </c>
      <c r="G48" s="1">
        <v>4</v>
      </c>
      <c r="H48" s="1">
        <v>2</v>
      </c>
      <c r="I48" s="1">
        <v>1</v>
      </c>
      <c r="J48" s="1">
        <v>16</v>
      </c>
      <c r="K48" s="1">
        <v>1</v>
      </c>
      <c r="L48" s="1">
        <v>1</v>
      </c>
      <c r="M48" s="1">
        <v>0</v>
      </c>
      <c r="N48" s="1">
        <v>1</v>
      </c>
      <c r="O48" s="1">
        <v>0</v>
      </c>
      <c r="P48" s="1">
        <v>1</v>
      </c>
      <c r="Q48" s="1">
        <v>1</v>
      </c>
      <c r="R48" s="1">
        <v>0</v>
      </c>
      <c r="S48" s="1">
        <v>1</v>
      </c>
      <c r="T48" s="1">
        <v>0</v>
      </c>
      <c r="U48" s="1">
        <v>3</v>
      </c>
      <c r="V48" s="1">
        <v>1</v>
      </c>
      <c r="W48" s="1">
        <v>5</v>
      </c>
      <c r="X48" s="1">
        <v>4</v>
      </c>
      <c r="Y48" s="1">
        <v>5</v>
      </c>
      <c r="Z48" s="1">
        <v>1</v>
      </c>
      <c r="AA48" s="1">
        <v>5</v>
      </c>
      <c r="AB48" s="1">
        <v>3</v>
      </c>
      <c r="AC48" s="1">
        <v>4</v>
      </c>
      <c r="AD48" s="1">
        <v>4</v>
      </c>
      <c r="AE48" s="1">
        <v>3</v>
      </c>
      <c r="AF48" s="1">
        <v>5</v>
      </c>
      <c r="AG48" s="1">
        <v>5</v>
      </c>
      <c r="AH48" s="1">
        <v>3</v>
      </c>
    </row>
    <row r="49" spans="1:34">
      <c r="A49">
        <v>48</v>
      </c>
      <c r="B49" s="1">
        <v>1</v>
      </c>
      <c r="C49" s="1">
        <v>34</v>
      </c>
      <c r="D49" s="1">
        <v>50000</v>
      </c>
      <c r="E49" s="1">
        <v>1</v>
      </c>
      <c r="F49" s="1">
        <v>2</v>
      </c>
      <c r="G49" s="1">
        <v>2</v>
      </c>
      <c r="H49" s="1">
        <v>1</v>
      </c>
      <c r="I49" s="1">
        <v>1</v>
      </c>
      <c r="J49" s="1">
        <v>12</v>
      </c>
      <c r="K49" s="1">
        <v>1</v>
      </c>
      <c r="L49" s="1">
        <v>0</v>
      </c>
      <c r="M49" s="1">
        <v>0</v>
      </c>
      <c r="N49" s="1">
        <v>0</v>
      </c>
      <c r="O49" s="1">
        <v>0</v>
      </c>
      <c r="P49" s="1">
        <v>1</v>
      </c>
      <c r="Q49" s="1">
        <v>0</v>
      </c>
      <c r="R49" s="1">
        <v>1</v>
      </c>
      <c r="S49" s="1">
        <v>0</v>
      </c>
      <c r="T49" s="1">
        <v>0</v>
      </c>
      <c r="U49" s="1">
        <v>2</v>
      </c>
      <c r="V49" s="1">
        <v>2</v>
      </c>
      <c r="W49" s="1">
        <v>4</v>
      </c>
      <c r="X49" s="1">
        <v>1</v>
      </c>
      <c r="Y49" s="1">
        <v>3</v>
      </c>
      <c r="Z49" s="1">
        <v>5</v>
      </c>
      <c r="AA49" s="1">
        <v>4</v>
      </c>
      <c r="AB49" s="1">
        <v>5</v>
      </c>
      <c r="AC49" s="1">
        <v>3</v>
      </c>
      <c r="AD49" s="1">
        <v>4</v>
      </c>
      <c r="AE49" s="1">
        <v>4</v>
      </c>
      <c r="AF49" s="1">
        <v>4</v>
      </c>
      <c r="AG49" s="1">
        <v>4</v>
      </c>
      <c r="AH49" s="1">
        <v>4</v>
      </c>
    </row>
    <row r="50" spans="1:34">
      <c r="A50">
        <v>49</v>
      </c>
      <c r="B50" s="1">
        <v>1</v>
      </c>
      <c r="C50" s="1">
        <v>36</v>
      </c>
      <c r="D50" s="1">
        <v>43000</v>
      </c>
      <c r="E50" s="1">
        <v>1</v>
      </c>
      <c r="F50" s="1">
        <v>1</v>
      </c>
      <c r="G50" s="1">
        <v>5</v>
      </c>
      <c r="H50" s="1">
        <v>1</v>
      </c>
      <c r="I50" s="1">
        <v>2</v>
      </c>
      <c r="J50" s="1">
        <v>10</v>
      </c>
      <c r="K50" s="1">
        <v>4</v>
      </c>
      <c r="L50" s="1">
        <v>1</v>
      </c>
      <c r="M50" s="1">
        <v>1</v>
      </c>
      <c r="N50" s="1">
        <v>0</v>
      </c>
      <c r="O50" s="1">
        <v>1</v>
      </c>
      <c r="P50" s="1">
        <v>1</v>
      </c>
      <c r="Q50" s="1">
        <v>1</v>
      </c>
      <c r="R50" s="1">
        <v>0</v>
      </c>
      <c r="S50" s="1">
        <v>1</v>
      </c>
      <c r="T50" s="1">
        <v>1</v>
      </c>
      <c r="U50" s="1">
        <v>4</v>
      </c>
      <c r="V50" s="1">
        <v>1</v>
      </c>
      <c r="W50" s="1">
        <v>9</v>
      </c>
      <c r="X50" s="1">
        <v>2</v>
      </c>
      <c r="Y50" s="1">
        <v>2</v>
      </c>
      <c r="Z50" s="1">
        <v>1</v>
      </c>
      <c r="AA50" s="1">
        <v>5</v>
      </c>
      <c r="AB50" s="1">
        <v>5</v>
      </c>
      <c r="AC50" s="1">
        <v>5</v>
      </c>
      <c r="AD50" s="1">
        <v>3</v>
      </c>
      <c r="AE50" s="1">
        <v>3</v>
      </c>
      <c r="AF50" s="1">
        <v>3</v>
      </c>
      <c r="AG50" s="1">
        <v>5</v>
      </c>
      <c r="AH50" s="1">
        <v>5</v>
      </c>
    </row>
    <row r="51" spans="1:34">
      <c r="A51">
        <v>50</v>
      </c>
      <c r="B51" s="1">
        <v>1</v>
      </c>
      <c r="C51" s="1">
        <v>34</v>
      </c>
      <c r="D51" s="1">
        <v>40000</v>
      </c>
      <c r="E51" s="1">
        <v>3</v>
      </c>
      <c r="F51" s="1">
        <v>1</v>
      </c>
      <c r="G51" s="1">
        <v>5</v>
      </c>
      <c r="H51" s="1">
        <v>2</v>
      </c>
      <c r="I51" s="1">
        <v>1</v>
      </c>
      <c r="J51" s="1">
        <v>6</v>
      </c>
      <c r="K51" s="1">
        <v>4</v>
      </c>
      <c r="L51" s="1">
        <v>1</v>
      </c>
      <c r="M51" s="1">
        <v>0</v>
      </c>
      <c r="N51" s="1">
        <v>1</v>
      </c>
      <c r="O51" s="1">
        <v>1</v>
      </c>
      <c r="P51" s="1">
        <v>1</v>
      </c>
      <c r="Q51" s="1">
        <v>1</v>
      </c>
      <c r="R51" s="1">
        <v>0</v>
      </c>
      <c r="S51" s="1">
        <v>1</v>
      </c>
      <c r="T51" s="1">
        <v>1</v>
      </c>
      <c r="U51" s="1">
        <v>3</v>
      </c>
      <c r="V51" s="1">
        <v>3</v>
      </c>
      <c r="W51" s="1">
        <v>7</v>
      </c>
      <c r="X51" s="1">
        <v>2</v>
      </c>
      <c r="Y51" s="1">
        <v>3</v>
      </c>
      <c r="Z51" s="1">
        <v>1</v>
      </c>
      <c r="AA51" s="1">
        <v>4</v>
      </c>
      <c r="AB51" s="1">
        <v>5</v>
      </c>
      <c r="AC51" s="1">
        <v>1</v>
      </c>
      <c r="AD51" s="1">
        <v>5</v>
      </c>
      <c r="AE51" s="1">
        <v>4</v>
      </c>
      <c r="AF51" s="1">
        <v>3</v>
      </c>
      <c r="AG51" s="1">
        <v>4</v>
      </c>
      <c r="AH51" s="1">
        <v>5</v>
      </c>
    </row>
    <row r="52" spans="1:34">
      <c r="A52">
        <v>51</v>
      </c>
      <c r="B52" s="1">
        <v>1</v>
      </c>
      <c r="C52" s="1">
        <v>30</v>
      </c>
      <c r="D52" s="1">
        <v>12000</v>
      </c>
      <c r="E52" s="1">
        <v>4</v>
      </c>
      <c r="F52" s="1">
        <v>1</v>
      </c>
      <c r="G52" s="1">
        <v>5</v>
      </c>
      <c r="H52" s="1">
        <v>1</v>
      </c>
      <c r="I52" s="1">
        <v>1</v>
      </c>
      <c r="J52" s="1">
        <v>5</v>
      </c>
      <c r="K52" s="1">
        <v>1</v>
      </c>
      <c r="L52" s="1">
        <v>1</v>
      </c>
      <c r="M52" s="1">
        <v>1</v>
      </c>
      <c r="N52" s="1">
        <v>1</v>
      </c>
      <c r="O52" s="1">
        <v>1</v>
      </c>
      <c r="P52" s="1">
        <v>1</v>
      </c>
      <c r="Q52" s="1">
        <v>0</v>
      </c>
      <c r="R52" s="1">
        <v>0</v>
      </c>
      <c r="S52" s="1">
        <v>0</v>
      </c>
      <c r="T52" s="1">
        <v>0</v>
      </c>
      <c r="U52" s="1">
        <v>2</v>
      </c>
      <c r="V52" s="1">
        <v>1</v>
      </c>
      <c r="W52" s="1">
        <v>1</v>
      </c>
      <c r="X52" s="1">
        <v>1</v>
      </c>
      <c r="Y52" s="1">
        <v>5</v>
      </c>
      <c r="Z52" s="1">
        <v>3</v>
      </c>
      <c r="AA52" s="1">
        <v>5</v>
      </c>
      <c r="AB52" s="1">
        <v>3</v>
      </c>
      <c r="AC52" s="1">
        <v>3</v>
      </c>
      <c r="AD52" s="1">
        <v>4</v>
      </c>
      <c r="AE52" s="1">
        <v>2</v>
      </c>
      <c r="AF52" s="1">
        <v>2</v>
      </c>
      <c r="AG52" s="1">
        <v>2</v>
      </c>
      <c r="AH52" s="1">
        <v>4</v>
      </c>
    </row>
    <row r="53" spans="1:34">
      <c r="A53">
        <v>52</v>
      </c>
      <c r="B53" s="1">
        <v>1</v>
      </c>
      <c r="C53" s="1">
        <v>20</v>
      </c>
      <c r="D53" s="1">
        <v>4500</v>
      </c>
      <c r="E53" s="1">
        <v>4</v>
      </c>
      <c r="F53" s="1">
        <v>1</v>
      </c>
      <c r="G53" s="1">
        <v>2</v>
      </c>
      <c r="H53" s="1">
        <v>2</v>
      </c>
      <c r="I53" s="1">
        <v>1</v>
      </c>
      <c r="J53" s="1">
        <v>5</v>
      </c>
      <c r="K53" s="1">
        <v>1</v>
      </c>
      <c r="L53" s="1">
        <v>1</v>
      </c>
      <c r="M53" s="1">
        <v>1</v>
      </c>
      <c r="N53" s="1">
        <v>0</v>
      </c>
      <c r="O53" s="1">
        <v>1</v>
      </c>
      <c r="P53" s="1">
        <v>0</v>
      </c>
      <c r="Q53" s="1">
        <v>1</v>
      </c>
      <c r="R53" s="1">
        <v>0</v>
      </c>
      <c r="S53" s="1">
        <v>0</v>
      </c>
      <c r="T53" s="1">
        <v>0</v>
      </c>
      <c r="U53" s="1">
        <v>2</v>
      </c>
      <c r="V53" s="1">
        <v>1</v>
      </c>
      <c r="W53" s="1">
        <v>3</v>
      </c>
      <c r="X53" s="1">
        <v>4</v>
      </c>
      <c r="Y53" s="1">
        <v>3</v>
      </c>
      <c r="Z53" s="1">
        <v>5</v>
      </c>
      <c r="AA53" s="1">
        <v>5</v>
      </c>
      <c r="AB53" s="1">
        <v>5</v>
      </c>
      <c r="AC53" s="1">
        <v>4</v>
      </c>
      <c r="AD53" s="1">
        <v>3</v>
      </c>
      <c r="AE53" s="1">
        <v>3</v>
      </c>
      <c r="AF53" s="1">
        <v>4</v>
      </c>
      <c r="AG53" s="1">
        <v>5</v>
      </c>
      <c r="AH53" s="1">
        <v>4</v>
      </c>
    </row>
    <row r="54" spans="1:34">
      <c r="A54">
        <v>53</v>
      </c>
      <c r="B54" s="1">
        <v>1</v>
      </c>
      <c r="C54" s="1">
        <v>21</v>
      </c>
      <c r="D54" s="1">
        <v>20000</v>
      </c>
      <c r="E54" s="1">
        <v>4</v>
      </c>
      <c r="F54" s="1">
        <v>2</v>
      </c>
      <c r="G54" s="1">
        <v>2</v>
      </c>
      <c r="H54" s="1">
        <v>2</v>
      </c>
      <c r="I54" s="1">
        <v>2</v>
      </c>
      <c r="J54" s="1">
        <v>1</v>
      </c>
      <c r="K54" s="1">
        <v>2</v>
      </c>
      <c r="L54" s="1">
        <v>1</v>
      </c>
      <c r="M54" s="1">
        <v>0</v>
      </c>
      <c r="N54" s="1">
        <v>1</v>
      </c>
      <c r="O54" s="1">
        <v>0</v>
      </c>
      <c r="P54" s="1">
        <v>0</v>
      </c>
      <c r="Q54" s="1">
        <v>4</v>
      </c>
      <c r="R54" s="1">
        <v>3</v>
      </c>
      <c r="S54" s="1">
        <v>2</v>
      </c>
      <c r="T54" s="1">
        <v>2</v>
      </c>
      <c r="U54" s="1">
        <v>1</v>
      </c>
      <c r="V54" s="1">
        <v>3</v>
      </c>
      <c r="W54" s="1">
        <v>2</v>
      </c>
      <c r="X54" s="1">
        <v>1</v>
      </c>
      <c r="Y54" s="1">
        <v>2</v>
      </c>
      <c r="Z54" s="1">
        <v>2</v>
      </c>
      <c r="AA54" s="1">
        <v>3</v>
      </c>
      <c r="AB54" s="1">
        <v>2</v>
      </c>
      <c r="AC54" s="1">
        <v>3</v>
      </c>
      <c r="AD54" s="1">
        <v>1</v>
      </c>
      <c r="AE54" s="1">
        <v>2</v>
      </c>
      <c r="AF54" s="1">
        <v>3</v>
      </c>
      <c r="AG54" s="1">
        <v>1</v>
      </c>
      <c r="AH54" s="1">
        <v>1</v>
      </c>
    </row>
    <row r="55" spans="1:34">
      <c r="A55">
        <v>54</v>
      </c>
      <c r="B55" s="1">
        <v>0</v>
      </c>
      <c r="C55" s="1">
        <v>20</v>
      </c>
      <c r="D55" s="1">
        <v>9000</v>
      </c>
      <c r="E55" s="1">
        <v>4</v>
      </c>
      <c r="F55" s="1">
        <v>2</v>
      </c>
      <c r="G55" s="1">
        <v>2</v>
      </c>
      <c r="H55" s="1">
        <v>1</v>
      </c>
      <c r="I55" s="1">
        <v>2</v>
      </c>
      <c r="J55" s="1">
        <v>1</v>
      </c>
      <c r="K55" s="1">
        <v>2</v>
      </c>
      <c r="L55" s="1">
        <v>0</v>
      </c>
      <c r="M55" s="1">
        <v>0</v>
      </c>
      <c r="N55" s="1">
        <v>0</v>
      </c>
      <c r="O55" s="1">
        <v>1</v>
      </c>
      <c r="P55" s="1">
        <v>0</v>
      </c>
      <c r="Q55" s="1">
        <v>3</v>
      </c>
      <c r="R55" s="1">
        <v>3</v>
      </c>
      <c r="S55" s="1">
        <v>3</v>
      </c>
      <c r="T55" s="1">
        <v>2</v>
      </c>
      <c r="U55" s="1">
        <v>2</v>
      </c>
      <c r="V55" s="1">
        <v>1</v>
      </c>
      <c r="W55" s="1">
        <v>2</v>
      </c>
      <c r="X55" s="1">
        <v>1</v>
      </c>
      <c r="Y55" s="1">
        <v>2</v>
      </c>
      <c r="Z55" s="1">
        <v>2</v>
      </c>
      <c r="AA55" s="1">
        <v>3</v>
      </c>
      <c r="AB55" s="1">
        <v>3</v>
      </c>
      <c r="AC55" s="1">
        <v>3</v>
      </c>
      <c r="AD55" s="1">
        <v>1</v>
      </c>
      <c r="AE55" s="1">
        <v>2</v>
      </c>
      <c r="AF55" s="1">
        <v>3</v>
      </c>
      <c r="AG55" s="1">
        <v>1</v>
      </c>
      <c r="AH55" s="1">
        <v>1</v>
      </c>
    </row>
    <row r="56" spans="1:34">
      <c r="A56">
        <v>55</v>
      </c>
      <c r="B56" s="1">
        <v>0</v>
      </c>
      <c r="C56" s="1">
        <v>22</v>
      </c>
      <c r="D56" s="1">
        <v>15000</v>
      </c>
      <c r="E56" s="1">
        <v>4</v>
      </c>
      <c r="F56" s="1">
        <v>1</v>
      </c>
      <c r="G56" s="1">
        <v>4</v>
      </c>
      <c r="H56" s="1">
        <v>1</v>
      </c>
      <c r="I56" s="1">
        <v>1</v>
      </c>
      <c r="J56" s="1">
        <v>1</v>
      </c>
      <c r="K56" s="1">
        <v>1</v>
      </c>
      <c r="L56" s="1">
        <v>1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1</v>
      </c>
      <c r="S56" s="1">
        <v>0</v>
      </c>
      <c r="T56" s="1">
        <v>0</v>
      </c>
      <c r="U56" s="1">
        <v>1</v>
      </c>
      <c r="V56" s="1">
        <v>1</v>
      </c>
      <c r="W56" s="1">
        <v>2</v>
      </c>
      <c r="X56" s="1">
        <v>1</v>
      </c>
      <c r="Y56" s="1">
        <v>2</v>
      </c>
      <c r="Z56" s="1">
        <v>3</v>
      </c>
      <c r="AA56" s="1">
        <v>3</v>
      </c>
      <c r="AB56" s="1">
        <v>4</v>
      </c>
      <c r="AC56" s="1">
        <v>2</v>
      </c>
      <c r="AD56" s="1">
        <v>5</v>
      </c>
      <c r="AE56" s="1">
        <v>3</v>
      </c>
      <c r="AF56" s="1">
        <v>3</v>
      </c>
      <c r="AG56" s="1">
        <v>2</v>
      </c>
      <c r="AH56" s="1">
        <v>4</v>
      </c>
    </row>
    <row r="57" spans="1:34">
      <c r="A57">
        <v>56</v>
      </c>
      <c r="B57" s="1">
        <v>0</v>
      </c>
      <c r="C57" s="1">
        <v>21</v>
      </c>
      <c r="D57" s="1">
        <v>50000</v>
      </c>
      <c r="E57" s="1">
        <v>4</v>
      </c>
      <c r="F57" s="1">
        <v>1</v>
      </c>
      <c r="G57" s="1">
        <v>5</v>
      </c>
      <c r="H57" s="1">
        <v>1</v>
      </c>
      <c r="I57" s="1">
        <v>1</v>
      </c>
      <c r="J57" s="1">
        <v>5</v>
      </c>
      <c r="K57" s="1">
        <v>1</v>
      </c>
      <c r="L57" s="1">
        <v>1</v>
      </c>
      <c r="M57" s="1">
        <v>1</v>
      </c>
      <c r="N57" s="1">
        <v>1</v>
      </c>
      <c r="O57" s="1">
        <v>1</v>
      </c>
      <c r="P57" s="1">
        <v>1</v>
      </c>
      <c r="Q57" s="1">
        <v>0</v>
      </c>
      <c r="R57" s="1">
        <v>0</v>
      </c>
      <c r="S57" s="1">
        <v>0</v>
      </c>
      <c r="T57" s="1">
        <v>0</v>
      </c>
      <c r="U57" s="1">
        <v>2</v>
      </c>
      <c r="V57" s="1">
        <v>1</v>
      </c>
      <c r="W57" s="1">
        <v>1</v>
      </c>
      <c r="X57" s="1">
        <v>1</v>
      </c>
      <c r="Y57" s="1">
        <v>5</v>
      </c>
      <c r="Z57" s="1">
        <v>3</v>
      </c>
      <c r="AA57" s="1">
        <v>5</v>
      </c>
      <c r="AB57" s="1">
        <v>3</v>
      </c>
      <c r="AC57" s="1">
        <v>3</v>
      </c>
      <c r="AD57" s="1">
        <v>4</v>
      </c>
      <c r="AE57" s="1">
        <v>2</v>
      </c>
      <c r="AF57" s="1">
        <v>2</v>
      </c>
      <c r="AG57" s="1">
        <v>2</v>
      </c>
      <c r="AH57" s="1">
        <v>4</v>
      </c>
    </row>
    <row r="58" spans="1:34">
      <c r="A58">
        <v>57</v>
      </c>
      <c r="B58" s="1">
        <v>1</v>
      </c>
      <c r="C58" s="1">
        <v>21</v>
      </c>
      <c r="D58" s="1">
        <v>12000</v>
      </c>
      <c r="E58" s="1">
        <v>4</v>
      </c>
      <c r="F58" s="1">
        <v>1</v>
      </c>
      <c r="G58" s="1">
        <v>2</v>
      </c>
      <c r="H58" s="1">
        <v>2</v>
      </c>
      <c r="I58" s="1">
        <v>1</v>
      </c>
      <c r="J58" s="1">
        <v>1</v>
      </c>
      <c r="K58" s="1">
        <v>1</v>
      </c>
      <c r="L58" s="1">
        <v>0</v>
      </c>
      <c r="M58" s="1">
        <v>1</v>
      </c>
      <c r="N58" s="1">
        <v>0</v>
      </c>
      <c r="O58" s="1">
        <v>1</v>
      </c>
      <c r="P58" s="1">
        <v>0</v>
      </c>
      <c r="Q58" s="1">
        <v>0</v>
      </c>
      <c r="R58" s="1">
        <v>1</v>
      </c>
      <c r="S58" s="1">
        <v>0</v>
      </c>
      <c r="T58" s="1">
        <v>1</v>
      </c>
      <c r="U58" s="1">
        <v>4</v>
      </c>
      <c r="V58" s="1">
        <v>1</v>
      </c>
      <c r="W58" s="1">
        <v>1</v>
      </c>
      <c r="X58" s="1">
        <v>1</v>
      </c>
      <c r="Y58" s="1">
        <v>2</v>
      </c>
      <c r="Z58" s="1">
        <v>3</v>
      </c>
      <c r="AA58" s="1">
        <v>3</v>
      </c>
      <c r="AB58" s="1">
        <v>3</v>
      </c>
      <c r="AC58" s="1">
        <v>3</v>
      </c>
      <c r="AD58" s="1">
        <v>2</v>
      </c>
      <c r="AE58" s="1">
        <v>4</v>
      </c>
      <c r="AF58" s="1">
        <v>3</v>
      </c>
      <c r="AG58" s="1">
        <v>4</v>
      </c>
      <c r="AH58" s="1">
        <v>4</v>
      </c>
    </row>
    <row r="59" spans="1:34">
      <c r="A59">
        <v>58</v>
      </c>
      <c r="B59" s="1">
        <v>1</v>
      </c>
      <c r="C59" s="1">
        <v>22</v>
      </c>
      <c r="D59" s="1">
        <v>40000</v>
      </c>
      <c r="E59" s="1">
        <v>4</v>
      </c>
      <c r="F59" s="1">
        <v>1</v>
      </c>
      <c r="G59" s="1">
        <v>1</v>
      </c>
      <c r="H59" s="1">
        <v>2</v>
      </c>
      <c r="I59" s="1">
        <v>2</v>
      </c>
      <c r="J59" s="1">
        <v>2</v>
      </c>
      <c r="K59" s="1">
        <v>2</v>
      </c>
      <c r="L59" s="1">
        <v>1</v>
      </c>
      <c r="M59" s="1">
        <v>1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1</v>
      </c>
      <c r="T59" s="1">
        <v>0</v>
      </c>
      <c r="U59" s="1">
        <v>2</v>
      </c>
      <c r="V59" s="1">
        <v>1</v>
      </c>
      <c r="W59" s="1">
        <v>2</v>
      </c>
      <c r="X59" s="1">
        <v>1</v>
      </c>
      <c r="Y59" s="1">
        <v>2</v>
      </c>
      <c r="Z59" s="1">
        <v>1</v>
      </c>
      <c r="AA59" s="1">
        <v>2</v>
      </c>
      <c r="AB59" s="1">
        <v>1</v>
      </c>
      <c r="AC59" s="1">
        <v>2</v>
      </c>
      <c r="AD59" s="1">
        <v>3</v>
      </c>
      <c r="AE59" s="1">
        <v>3</v>
      </c>
      <c r="AF59" s="1">
        <v>2</v>
      </c>
      <c r="AG59" s="1">
        <v>4</v>
      </c>
      <c r="AH59" s="1">
        <v>3</v>
      </c>
    </row>
    <row r="60" spans="1:34">
      <c r="A60">
        <v>59</v>
      </c>
      <c r="B60" s="1">
        <v>1</v>
      </c>
      <c r="C60" s="1">
        <v>20</v>
      </c>
      <c r="D60" s="1">
        <v>60000</v>
      </c>
      <c r="E60" s="1">
        <v>4</v>
      </c>
      <c r="F60" s="1">
        <v>1</v>
      </c>
      <c r="G60" s="1">
        <v>3</v>
      </c>
      <c r="H60" s="1">
        <v>2</v>
      </c>
      <c r="I60" s="1">
        <v>2</v>
      </c>
      <c r="J60" s="1">
        <v>2</v>
      </c>
      <c r="K60" s="1">
        <v>2</v>
      </c>
      <c r="L60" s="1">
        <v>1</v>
      </c>
      <c r="M60" s="1">
        <v>1</v>
      </c>
      <c r="N60" s="1">
        <v>0</v>
      </c>
      <c r="O60" s="1">
        <v>0</v>
      </c>
      <c r="P60" s="1">
        <v>1</v>
      </c>
      <c r="Q60" s="1">
        <v>1</v>
      </c>
      <c r="R60" s="1">
        <v>0</v>
      </c>
      <c r="S60" s="1">
        <v>1</v>
      </c>
      <c r="T60" s="1">
        <v>0</v>
      </c>
      <c r="U60" s="1">
        <v>2</v>
      </c>
      <c r="V60" s="1">
        <v>2</v>
      </c>
      <c r="W60" s="1">
        <v>2</v>
      </c>
      <c r="X60" s="1">
        <v>1</v>
      </c>
      <c r="Y60" s="1">
        <v>4</v>
      </c>
      <c r="Z60" s="1">
        <v>3</v>
      </c>
      <c r="AA60" s="1">
        <v>2</v>
      </c>
      <c r="AB60" s="1">
        <v>2</v>
      </c>
      <c r="AC60" s="1">
        <v>2</v>
      </c>
      <c r="AD60" s="1">
        <v>4</v>
      </c>
      <c r="AE60" s="1">
        <v>3</v>
      </c>
      <c r="AF60" s="1">
        <v>3</v>
      </c>
      <c r="AG60" s="1">
        <v>4</v>
      </c>
      <c r="AH60" s="1">
        <v>3</v>
      </c>
    </row>
    <row r="61" spans="1:34">
      <c r="A61">
        <v>60</v>
      </c>
      <c r="B61" s="1">
        <v>1</v>
      </c>
      <c r="C61" s="1">
        <v>22</v>
      </c>
      <c r="D61" s="1">
        <v>45000</v>
      </c>
      <c r="E61" s="1">
        <v>4</v>
      </c>
      <c r="F61" s="1">
        <v>1</v>
      </c>
      <c r="G61" s="1">
        <v>2</v>
      </c>
      <c r="H61" s="1">
        <v>2</v>
      </c>
      <c r="I61" s="1">
        <v>2</v>
      </c>
      <c r="J61" s="1">
        <v>2</v>
      </c>
      <c r="K61" s="1">
        <v>2</v>
      </c>
      <c r="L61" s="1">
        <v>1</v>
      </c>
      <c r="M61" s="1">
        <v>0</v>
      </c>
      <c r="N61" s="1">
        <v>0</v>
      </c>
      <c r="O61" s="1">
        <v>1</v>
      </c>
      <c r="P61" s="1">
        <v>0</v>
      </c>
      <c r="Q61" s="1">
        <v>1</v>
      </c>
      <c r="R61" s="1">
        <v>0</v>
      </c>
      <c r="S61" s="1">
        <v>0</v>
      </c>
      <c r="T61" s="1">
        <v>0</v>
      </c>
      <c r="U61" s="1">
        <v>2</v>
      </c>
      <c r="V61" s="1">
        <v>1</v>
      </c>
      <c r="W61" s="1">
        <v>1</v>
      </c>
      <c r="X61" s="1">
        <v>1</v>
      </c>
      <c r="Y61" s="1">
        <v>3</v>
      </c>
      <c r="Z61" s="1">
        <v>2</v>
      </c>
      <c r="AA61" s="1">
        <v>2</v>
      </c>
      <c r="AB61" s="1">
        <v>5</v>
      </c>
      <c r="AC61" s="1">
        <v>3</v>
      </c>
      <c r="AD61" s="1">
        <v>5</v>
      </c>
      <c r="AE61" s="1">
        <v>4</v>
      </c>
      <c r="AF61" s="1">
        <v>4</v>
      </c>
      <c r="AG61" s="1">
        <v>3</v>
      </c>
      <c r="AH61" s="1">
        <v>3</v>
      </c>
    </row>
    <row r="62" spans="1:34">
      <c r="A62">
        <v>61</v>
      </c>
      <c r="B62" s="1">
        <v>0</v>
      </c>
      <c r="C62" s="1">
        <v>32</v>
      </c>
      <c r="D62" s="1">
        <v>23000</v>
      </c>
      <c r="E62" s="1">
        <v>4</v>
      </c>
      <c r="F62" s="1">
        <v>2</v>
      </c>
      <c r="G62" s="1">
        <v>3</v>
      </c>
      <c r="H62" s="1">
        <v>2</v>
      </c>
      <c r="I62" s="1">
        <v>1</v>
      </c>
      <c r="J62" s="1">
        <v>15</v>
      </c>
      <c r="K62" s="1">
        <v>1</v>
      </c>
      <c r="L62" s="1">
        <v>1</v>
      </c>
      <c r="M62" s="1">
        <v>1</v>
      </c>
      <c r="N62" s="1">
        <v>0</v>
      </c>
      <c r="O62" s="1">
        <v>1</v>
      </c>
      <c r="P62" s="1">
        <v>0</v>
      </c>
      <c r="Q62" s="1">
        <v>1</v>
      </c>
      <c r="R62" s="1">
        <v>0</v>
      </c>
      <c r="S62" s="1">
        <v>0</v>
      </c>
      <c r="T62" s="1">
        <v>1</v>
      </c>
      <c r="U62" s="1">
        <v>3</v>
      </c>
      <c r="V62" s="1">
        <v>1</v>
      </c>
      <c r="W62" s="1">
        <v>4</v>
      </c>
      <c r="X62" s="1">
        <v>1</v>
      </c>
      <c r="Y62" s="1">
        <v>2</v>
      </c>
      <c r="Z62" s="1">
        <v>3</v>
      </c>
      <c r="AA62" s="1">
        <v>5</v>
      </c>
      <c r="AB62" s="1">
        <v>4</v>
      </c>
      <c r="AC62" s="1">
        <v>3</v>
      </c>
      <c r="AD62" s="1">
        <v>4</v>
      </c>
      <c r="AE62" s="1">
        <v>4</v>
      </c>
      <c r="AF62" s="1">
        <v>5</v>
      </c>
      <c r="AG62" s="1">
        <v>4</v>
      </c>
      <c r="AH62" s="1">
        <v>3</v>
      </c>
    </row>
    <row r="63" spans="1:34">
      <c r="A63">
        <v>62</v>
      </c>
      <c r="B63" s="1">
        <v>1</v>
      </c>
      <c r="C63" s="1">
        <v>30</v>
      </c>
      <c r="D63" s="1">
        <v>40000</v>
      </c>
      <c r="E63" s="1">
        <v>4</v>
      </c>
      <c r="F63" s="1">
        <v>1</v>
      </c>
      <c r="G63" s="1">
        <v>1</v>
      </c>
      <c r="H63" s="1">
        <v>2</v>
      </c>
      <c r="I63" s="1">
        <v>2</v>
      </c>
      <c r="J63" s="1">
        <v>2</v>
      </c>
      <c r="K63" s="1">
        <v>1</v>
      </c>
      <c r="L63" s="1">
        <v>0</v>
      </c>
      <c r="M63" s="1">
        <v>0</v>
      </c>
      <c r="N63" s="1">
        <v>0</v>
      </c>
      <c r="O63" s="1">
        <v>1</v>
      </c>
      <c r="P63" s="1">
        <v>1</v>
      </c>
      <c r="Q63" s="1">
        <v>1</v>
      </c>
      <c r="R63" s="1">
        <v>0</v>
      </c>
      <c r="S63" s="1">
        <v>1</v>
      </c>
      <c r="T63" s="1">
        <v>0</v>
      </c>
      <c r="U63" s="1">
        <v>2</v>
      </c>
      <c r="V63" s="1">
        <v>1</v>
      </c>
      <c r="W63" s="1">
        <v>3</v>
      </c>
      <c r="X63" s="1">
        <v>2</v>
      </c>
      <c r="Y63" s="1">
        <v>3</v>
      </c>
      <c r="Z63" s="1">
        <v>4</v>
      </c>
      <c r="AA63" s="1">
        <v>3</v>
      </c>
      <c r="AB63" s="1">
        <v>5</v>
      </c>
      <c r="AC63" s="1">
        <v>4</v>
      </c>
      <c r="AD63" s="1">
        <v>3</v>
      </c>
      <c r="AE63" s="1">
        <v>5</v>
      </c>
      <c r="AF63" s="1">
        <v>4</v>
      </c>
      <c r="AG63" s="1">
        <v>1</v>
      </c>
      <c r="AH63" s="1">
        <v>4</v>
      </c>
    </row>
    <row r="64" spans="1:34">
      <c r="A64">
        <v>63</v>
      </c>
      <c r="B64" s="1">
        <v>1</v>
      </c>
      <c r="C64" s="1">
        <v>26</v>
      </c>
      <c r="D64" s="1">
        <v>30000</v>
      </c>
      <c r="E64" s="1">
        <v>4</v>
      </c>
      <c r="F64" s="1">
        <v>1</v>
      </c>
      <c r="G64" s="1">
        <v>3</v>
      </c>
      <c r="H64" s="1">
        <v>2</v>
      </c>
      <c r="I64" s="1">
        <v>2</v>
      </c>
      <c r="J64" s="1">
        <v>1</v>
      </c>
      <c r="K64" s="1">
        <v>1</v>
      </c>
      <c r="L64" s="1">
        <v>1</v>
      </c>
      <c r="M64" s="1">
        <v>0</v>
      </c>
      <c r="N64" s="1">
        <v>1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0</v>
      </c>
      <c r="U64" s="1">
        <v>1</v>
      </c>
      <c r="V64" s="1">
        <v>1</v>
      </c>
      <c r="W64" s="1">
        <v>2</v>
      </c>
      <c r="X64" s="1">
        <v>1</v>
      </c>
      <c r="Y64" s="1">
        <v>3</v>
      </c>
      <c r="Z64" s="1">
        <v>2</v>
      </c>
      <c r="AA64" s="1">
        <v>4</v>
      </c>
      <c r="AB64" s="1">
        <v>3</v>
      </c>
      <c r="AC64" s="1">
        <v>4</v>
      </c>
      <c r="AD64" s="1">
        <v>3</v>
      </c>
      <c r="AE64" s="1">
        <v>4</v>
      </c>
      <c r="AF64" s="1">
        <v>5</v>
      </c>
      <c r="AG64" s="1">
        <v>5</v>
      </c>
      <c r="AH64" s="1">
        <v>3</v>
      </c>
    </row>
    <row r="65" spans="1:34">
      <c r="A65">
        <v>64</v>
      </c>
      <c r="B65" s="1">
        <v>1</v>
      </c>
      <c r="C65" s="1">
        <v>25</v>
      </c>
      <c r="D65" s="1">
        <v>25000</v>
      </c>
      <c r="E65" s="1">
        <v>4</v>
      </c>
      <c r="F65" s="1">
        <v>2</v>
      </c>
      <c r="G65" s="1">
        <v>3</v>
      </c>
      <c r="H65" s="1">
        <v>2</v>
      </c>
      <c r="I65" s="1">
        <v>1</v>
      </c>
      <c r="J65" s="1">
        <v>15</v>
      </c>
      <c r="K65" s="1">
        <v>1</v>
      </c>
      <c r="L65" s="1">
        <v>1</v>
      </c>
      <c r="M65" s="1">
        <v>1</v>
      </c>
      <c r="N65" s="1">
        <v>0</v>
      </c>
      <c r="O65" s="1">
        <v>1</v>
      </c>
      <c r="P65" s="1">
        <v>0</v>
      </c>
      <c r="Q65" s="1">
        <v>1</v>
      </c>
      <c r="R65" s="1">
        <v>0</v>
      </c>
      <c r="S65" s="1">
        <v>0</v>
      </c>
      <c r="T65" s="1">
        <v>1</v>
      </c>
      <c r="U65" s="1">
        <v>3</v>
      </c>
      <c r="V65" s="1">
        <v>1</v>
      </c>
      <c r="W65" s="1">
        <v>4</v>
      </c>
      <c r="X65" s="1">
        <v>1</v>
      </c>
      <c r="Y65" s="1">
        <v>2</v>
      </c>
      <c r="Z65" s="1">
        <v>3</v>
      </c>
      <c r="AA65" s="1">
        <v>5</v>
      </c>
      <c r="AB65" s="1">
        <v>4</v>
      </c>
      <c r="AC65" s="1">
        <v>3</v>
      </c>
      <c r="AD65" s="1">
        <v>4</v>
      </c>
      <c r="AE65" s="1">
        <v>4</v>
      </c>
      <c r="AF65" s="1">
        <v>5</v>
      </c>
      <c r="AG65" s="1">
        <v>4</v>
      </c>
      <c r="AH65" s="1">
        <v>3</v>
      </c>
    </row>
    <row r="66" spans="1:34">
      <c r="A66">
        <v>65</v>
      </c>
      <c r="B66" s="1">
        <v>1</v>
      </c>
      <c r="C66" s="1">
        <v>32</v>
      </c>
      <c r="D66" s="1">
        <v>42000</v>
      </c>
      <c r="E66" s="1">
        <v>4</v>
      </c>
      <c r="F66" s="1">
        <v>1</v>
      </c>
      <c r="G66" s="1">
        <v>2</v>
      </c>
      <c r="H66" s="1">
        <v>2</v>
      </c>
      <c r="I66" s="1">
        <v>1</v>
      </c>
      <c r="J66" s="1">
        <v>1</v>
      </c>
      <c r="K66" s="1">
        <v>2</v>
      </c>
      <c r="L66" s="1">
        <v>1</v>
      </c>
      <c r="M66" s="1">
        <v>0</v>
      </c>
      <c r="N66" s="1">
        <v>0</v>
      </c>
      <c r="O66" s="1">
        <v>1</v>
      </c>
      <c r="P66" s="1">
        <v>0</v>
      </c>
      <c r="Q66" s="1">
        <v>1</v>
      </c>
      <c r="R66" s="1">
        <v>0</v>
      </c>
      <c r="S66" s="1">
        <v>1</v>
      </c>
      <c r="T66" s="1">
        <v>0</v>
      </c>
      <c r="U66" s="1">
        <v>2</v>
      </c>
      <c r="V66" s="1">
        <v>1</v>
      </c>
      <c r="W66" s="1">
        <v>1</v>
      </c>
      <c r="X66" s="1">
        <v>1</v>
      </c>
      <c r="Y66" s="1">
        <v>2</v>
      </c>
      <c r="Z66" s="1">
        <v>5</v>
      </c>
      <c r="AA66" s="1">
        <v>2</v>
      </c>
      <c r="AB66" s="1">
        <v>5</v>
      </c>
      <c r="AC66" s="1">
        <v>3</v>
      </c>
      <c r="AD66" s="1">
        <v>5</v>
      </c>
      <c r="AE66" s="1">
        <v>4</v>
      </c>
      <c r="AF66" s="1">
        <v>3</v>
      </c>
      <c r="AG66" s="1">
        <v>5</v>
      </c>
      <c r="AH66" s="1">
        <v>3</v>
      </c>
    </row>
    <row r="67" spans="1:34">
      <c r="A67">
        <v>66</v>
      </c>
      <c r="B67" s="1">
        <v>1</v>
      </c>
      <c r="C67" s="1">
        <v>22</v>
      </c>
      <c r="D67" s="1">
        <v>10000</v>
      </c>
      <c r="E67" s="1">
        <v>4</v>
      </c>
      <c r="F67" s="1">
        <v>1</v>
      </c>
      <c r="G67" s="1">
        <v>2</v>
      </c>
      <c r="H67" s="1">
        <v>1</v>
      </c>
      <c r="I67" s="1">
        <v>1</v>
      </c>
      <c r="J67" s="1">
        <v>1</v>
      </c>
      <c r="K67" s="1">
        <v>1</v>
      </c>
      <c r="L67" s="1">
        <v>1</v>
      </c>
      <c r="M67" s="1">
        <v>1</v>
      </c>
      <c r="N67" s="1">
        <v>0</v>
      </c>
      <c r="O67" s="1">
        <v>1</v>
      </c>
      <c r="P67" s="1">
        <v>0</v>
      </c>
      <c r="Q67" s="1">
        <v>1</v>
      </c>
      <c r="R67" s="1">
        <v>0</v>
      </c>
      <c r="S67" s="1">
        <v>1</v>
      </c>
      <c r="T67" s="1">
        <v>0</v>
      </c>
      <c r="U67" s="1">
        <v>3</v>
      </c>
      <c r="V67" s="1">
        <v>1</v>
      </c>
      <c r="W67" s="1">
        <v>3</v>
      </c>
      <c r="X67" s="1">
        <v>4</v>
      </c>
      <c r="Y67" s="1">
        <v>2</v>
      </c>
      <c r="Z67" s="1">
        <v>1</v>
      </c>
      <c r="AA67" s="1">
        <v>5</v>
      </c>
      <c r="AB67" s="1">
        <v>4</v>
      </c>
      <c r="AC67" s="1">
        <v>5</v>
      </c>
      <c r="AD67" s="1">
        <v>4</v>
      </c>
      <c r="AE67" s="1">
        <v>5</v>
      </c>
      <c r="AF67" s="1">
        <v>4</v>
      </c>
      <c r="AG67" s="1">
        <v>5</v>
      </c>
      <c r="AH67" s="1">
        <v>4</v>
      </c>
    </row>
    <row r="68" spans="1:34">
      <c r="A68">
        <v>67</v>
      </c>
      <c r="B68" s="1">
        <v>0</v>
      </c>
      <c r="C68" s="1">
        <v>20</v>
      </c>
      <c r="D68" s="1">
        <v>6000</v>
      </c>
      <c r="E68" s="1">
        <v>3</v>
      </c>
      <c r="F68" s="1">
        <v>1</v>
      </c>
      <c r="G68" s="1">
        <v>6</v>
      </c>
      <c r="H68" s="1">
        <v>2</v>
      </c>
      <c r="I68" s="1">
        <v>1</v>
      </c>
      <c r="J68" s="1">
        <v>1</v>
      </c>
      <c r="K68" s="1">
        <v>1</v>
      </c>
      <c r="L68" s="1">
        <v>0</v>
      </c>
      <c r="M68" s="1">
        <v>1</v>
      </c>
      <c r="N68" s="1">
        <v>0</v>
      </c>
      <c r="O68" s="1">
        <v>1</v>
      </c>
      <c r="P68" s="1">
        <v>0</v>
      </c>
      <c r="Q68" s="1">
        <v>1</v>
      </c>
      <c r="R68" s="1">
        <v>0</v>
      </c>
      <c r="S68" s="1">
        <v>0</v>
      </c>
      <c r="T68" s="1">
        <v>0</v>
      </c>
      <c r="U68" s="1">
        <v>2</v>
      </c>
      <c r="V68" s="1">
        <v>1</v>
      </c>
      <c r="W68" s="1">
        <v>2</v>
      </c>
      <c r="X68" s="1">
        <v>4</v>
      </c>
      <c r="Y68" s="1">
        <v>2</v>
      </c>
      <c r="Z68" s="1">
        <v>3</v>
      </c>
      <c r="AA68" s="1">
        <v>3</v>
      </c>
      <c r="AB68" s="1">
        <v>4</v>
      </c>
      <c r="AC68" s="1">
        <v>5</v>
      </c>
      <c r="AD68" s="1">
        <v>3</v>
      </c>
      <c r="AE68" s="1">
        <v>3</v>
      </c>
      <c r="AF68" s="1">
        <v>4</v>
      </c>
      <c r="AG68" s="1">
        <v>4</v>
      </c>
      <c r="AH68" s="1">
        <v>5</v>
      </c>
    </row>
    <row r="69" spans="1:34">
      <c r="A69">
        <v>68</v>
      </c>
      <c r="B69" s="1">
        <v>1</v>
      </c>
      <c r="C69" s="1">
        <v>24</v>
      </c>
      <c r="D69" s="1">
        <v>10000</v>
      </c>
      <c r="E69" s="1">
        <v>4</v>
      </c>
      <c r="F69" s="1">
        <v>1</v>
      </c>
      <c r="G69" s="1">
        <v>1</v>
      </c>
      <c r="H69" s="1">
        <v>2</v>
      </c>
      <c r="I69" s="1">
        <v>1</v>
      </c>
      <c r="J69" s="1">
        <v>4</v>
      </c>
      <c r="K69" s="1">
        <v>1</v>
      </c>
      <c r="L69" s="1">
        <v>1</v>
      </c>
      <c r="M69" s="1">
        <v>1</v>
      </c>
      <c r="N69" s="1">
        <v>1</v>
      </c>
      <c r="O69" s="1">
        <v>1</v>
      </c>
      <c r="P69" s="1">
        <v>1</v>
      </c>
      <c r="Q69" s="1">
        <v>4</v>
      </c>
      <c r="R69" s="1">
        <v>4</v>
      </c>
      <c r="S69" s="1">
        <v>4</v>
      </c>
      <c r="T69" s="1">
        <v>4</v>
      </c>
      <c r="U69" s="1">
        <v>2</v>
      </c>
      <c r="V69" s="1">
        <v>1</v>
      </c>
      <c r="W69" s="1">
        <v>3</v>
      </c>
      <c r="X69" s="1">
        <v>3</v>
      </c>
      <c r="Y69" s="1">
        <v>3</v>
      </c>
      <c r="Z69" s="1">
        <v>3</v>
      </c>
      <c r="AA69" s="1">
        <v>4</v>
      </c>
      <c r="AB69" s="1">
        <v>3</v>
      </c>
      <c r="AC69" s="1">
        <v>2</v>
      </c>
      <c r="AD69" s="1">
        <v>4</v>
      </c>
      <c r="AE69" s="1">
        <v>4</v>
      </c>
      <c r="AF69" s="1">
        <v>4</v>
      </c>
      <c r="AG69" s="1">
        <v>4</v>
      </c>
      <c r="AH69" s="1">
        <v>4</v>
      </c>
    </row>
    <row r="70" spans="1:34">
      <c r="A70">
        <v>69</v>
      </c>
      <c r="B70" s="1">
        <v>0</v>
      </c>
      <c r="C70" s="1">
        <v>37</v>
      </c>
      <c r="D70" s="1">
        <v>25000</v>
      </c>
      <c r="E70" s="1">
        <v>4</v>
      </c>
      <c r="F70" s="1">
        <v>2</v>
      </c>
      <c r="G70" s="1">
        <v>3</v>
      </c>
      <c r="H70" s="1">
        <v>2</v>
      </c>
      <c r="I70" s="1">
        <v>1</v>
      </c>
      <c r="J70" s="1">
        <v>15</v>
      </c>
      <c r="K70" s="1">
        <v>1</v>
      </c>
      <c r="L70" s="1">
        <v>1</v>
      </c>
      <c r="M70" s="1">
        <v>1</v>
      </c>
      <c r="N70" s="1">
        <v>0</v>
      </c>
      <c r="O70" s="1">
        <v>1</v>
      </c>
      <c r="P70" s="1">
        <v>0</v>
      </c>
      <c r="Q70" s="1">
        <v>1</v>
      </c>
      <c r="R70" s="1">
        <v>0</v>
      </c>
      <c r="S70" s="1">
        <v>0</v>
      </c>
      <c r="T70" s="1">
        <v>1</v>
      </c>
      <c r="U70" s="1">
        <v>3</v>
      </c>
      <c r="V70" s="1">
        <v>1</v>
      </c>
      <c r="W70" s="1">
        <v>4</v>
      </c>
      <c r="X70" s="1">
        <v>1</v>
      </c>
      <c r="Y70" s="1">
        <v>2</v>
      </c>
      <c r="Z70" s="1">
        <v>3</v>
      </c>
      <c r="AA70" s="1">
        <v>5</v>
      </c>
      <c r="AB70" s="1">
        <v>4</v>
      </c>
      <c r="AC70" s="1">
        <v>3</v>
      </c>
      <c r="AD70" s="1">
        <v>4</v>
      </c>
      <c r="AE70" s="1">
        <v>4</v>
      </c>
      <c r="AF70" s="1">
        <v>5</v>
      </c>
      <c r="AG70" s="1">
        <v>4</v>
      </c>
      <c r="AH70" s="1">
        <v>3</v>
      </c>
    </row>
    <row r="71" spans="1:34">
      <c r="A71">
        <v>70</v>
      </c>
      <c r="B71" s="1">
        <v>1</v>
      </c>
      <c r="C71" s="1">
        <v>75</v>
      </c>
      <c r="D71" s="1">
        <v>1500</v>
      </c>
      <c r="E71" s="1">
        <v>2</v>
      </c>
      <c r="F71" s="1">
        <v>2</v>
      </c>
      <c r="G71" s="1">
        <v>7</v>
      </c>
      <c r="H71" s="1">
        <v>2</v>
      </c>
      <c r="I71" s="1">
        <v>1</v>
      </c>
      <c r="J71" s="1">
        <v>3</v>
      </c>
      <c r="K71" s="1">
        <v>1</v>
      </c>
      <c r="L71" s="1">
        <v>1</v>
      </c>
      <c r="M71" s="1">
        <v>0</v>
      </c>
      <c r="N71" s="1">
        <v>0</v>
      </c>
      <c r="O71" s="1">
        <v>1</v>
      </c>
      <c r="P71" s="1">
        <v>0</v>
      </c>
      <c r="Q71" s="1">
        <v>1</v>
      </c>
      <c r="R71" s="1">
        <v>0</v>
      </c>
      <c r="S71" s="1">
        <v>0</v>
      </c>
      <c r="T71" s="1">
        <v>0</v>
      </c>
      <c r="U71" s="1">
        <v>2</v>
      </c>
      <c r="V71" s="1">
        <v>1</v>
      </c>
      <c r="W71" s="1">
        <v>6</v>
      </c>
      <c r="X71" s="1">
        <v>4</v>
      </c>
      <c r="Y71" s="1">
        <v>5</v>
      </c>
      <c r="Z71" s="1">
        <v>1</v>
      </c>
      <c r="AA71" s="1">
        <v>4</v>
      </c>
      <c r="AB71" s="1">
        <v>5</v>
      </c>
      <c r="AC71" s="1">
        <v>5</v>
      </c>
      <c r="AD71" s="1">
        <v>2</v>
      </c>
      <c r="AE71" s="1">
        <v>2</v>
      </c>
      <c r="AF71" s="1">
        <v>1</v>
      </c>
      <c r="AG71" s="1">
        <v>4</v>
      </c>
      <c r="AH71" s="1">
        <v>4</v>
      </c>
    </row>
    <row r="72" spans="1:34">
      <c r="A72">
        <v>71</v>
      </c>
      <c r="B72" s="1">
        <v>1</v>
      </c>
      <c r="C72" s="1">
        <v>24</v>
      </c>
      <c r="D72" s="1">
        <v>30000</v>
      </c>
      <c r="E72" s="1">
        <v>4</v>
      </c>
      <c r="F72" s="1">
        <v>1</v>
      </c>
      <c r="G72" s="1">
        <v>5</v>
      </c>
      <c r="H72" s="1">
        <v>2</v>
      </c>
      <c r="I72" s="1">
        <v>1</v>
      </c>
      <c r="J72" s="1">
        <v>4</v>
      </c>
      <c r="K72" s="1">
        <v>1</v>
      </c>
      <c r="L72" s="1">
        <v>1</v>
      </c>
      <c r="M72" s="1">
        <v>1</v>
      </c>
      <c r="N72" s="1">
        <v>0</v>
      </c>
      <c r="O72" s="1">
        <v>1</v>
      </c>
      <c r="P72" s="1">
        <v>0</v>
      </c>
      <c r="Q72" s="1">
        <v>1</v>
      </c>
      <c r="R72" s="1">
        <v>0</v>
      </c>
      <c r="S72" s="1">
        <v>0</v>
      </c>
      <c r="T72" s="1">
        <v>0</v>
      </c>
      <c r="U72" s="1">
        <v>2</v>
      </c>
      <c r="V72" s="1">
        <v>1</v>
      </c>
      <c r="W72" s="1">
        <v>1</v>
      </c>
      <c r="X72" s="1">
        <v>1</v>
      </c>
      <c r="Y72" s="1">
        <v>4</v>
      </c>
      <c r="Z72" s="1">
        <v>5</v>
      </c>
      <c r="AA72" s="1">
        <v>5</v>
      </c>
      <c r="AB72" s="1">
        <v>4</v>
      </c>
      <c r="AC72" s="1">
        <v>4</v>
      </c>
      <c r="AD72" s="1">
        <v>5</v>
      </c>
      <c r="AE72" s="1">
        <v>2</v>
      </c>
      <c r="AF72" s="1">
        <v>2</v>
      </c>
      <c r="AG72" s="1">
        <v>4</v>
      </c>
      <c r="AH72" s="1">
        <v>3</v>
      </c>
    </row>
    <row r="73" spans="1:34">
      <c r="A73">
        <v>72</v>
      </c>
      <c r="B73" s="1">
        <v>1</v>
      </c>
      <c r="C73" s="1">
        <v>25</v>
      </c>
      <c r="D73" s="1">
        <v>73000</v>
      </c>
      <c r="E73" s="1">
        <v>4</v>
      </c>
      <c r="F73" s="1">
        <v>1</v>
      </c>
      <c r="G73" s="1">
        <v>3</v>
      </c>
      <c r="H73" s="1">
        <v>2</v>
      </c>
      <c r="I73" s="1">
        <v>1</v>
      </c>
      <c r="J73" s="1">
        <v>7</v>
      </c>
      <c r="K73" s="1">
        <v>1</v>
      </c>
      <c r="L73" s="1">
        <v>1</v>
      </c>
      <c r="M73" s="1">
        <v>1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0</v>
      </c>
      <c r="T73" s="1">
        <v>0</v>
      </c>
      <c r="U73" s="1">
        <v>2</v>
      </c>
      <c r="V73" s="1">
        <v>1</v>
      </c>
      <c r="W73" s="1">
        <v>2</v>
      </c>
      <c r="X73" s="1">
        <v>1</v>
      </c>
      <c r="Y73" s="1">
        <v>2</v>
      </c>
      <c r="Z73" s="1">
        <v>3</v>
      </c>
      <c r="AA73" s="1">
        <v>5</v>
      </c>
      <c r="AB73" s="1">
        <v>4</v>
      </c>
      <c r="AC73" s="1">
        <v>5</v>
      </c>
      <c r="AD73" s="1">
        <v>4</v>
      </c>
      <c r="AE73" s="1">
        <v>3</v>
      </c>
      <c r="AF73" s="1">
        <v>3</v>
      </c>
      <c r="AG73" s="1">
        <v>2</v>
      </c>
      <c r="AH73" s="1">
        <v>5</v>
      </c>
    </row>
    <row r="74" spans="1:34">
      <c r="A74">
        <v>73</v>
      </c>
      <c r="B74" s="1">
        <v>1</v>
      </c>
      <c r="C74" s="1">
        <v>20</v>
      </c>
      <c r="D74" s="1">
        <v>50000</v>
      </c>
      <c r="E74" s="1">
        <v>4</v>
      </c>
      <c r="F74" s="1">
        <v>1</v>
      </c>
      <c r="G74" s="1">
        <v>5</v>
      </c>
      <c r="H74" s="1">
        <v>1</v>
      </c>
      <c r="I74" s="1">
        <v>1</v>
      </c>
      <c r="J74" s="1">
        <v>5</v>
      </c>
      <c r="K74" s="1">
        <v>1</v>
      </c>
      <c r="L74" s="1">
        <v>1</v>
      </c>
      <c r="M74" s="1">
        <v>1</v>
      </c>
      <c r="N74" s="1">
        <v>0</v>
      </c>
      <c r="O74" s="1">
        <v>1</v>
      </c>
      <c r="P74" s="1">
        <v>0</v>
      </c>
      <c r="Q74" s="1">
        <v>1</v>
      </c>
      <c r="R74" s="1">
        <v>1</v>
      </c>
      <c r="S74" s="1">
        <v>0</v>
      </c>
      <c r="T74" s="1">
        <v>0</v>
      </c>
      <c r="U74" s="1">
        <v>2</v>
      </c>
      <c r="V74" s="1">
        <v>1</v>
      </c>
      <c r="W74" s="1">
        <v>2</v>
      </c>
      <c r="X74" s="1">
        <v>2</v>
      </c>
      <c r="Y74" s="1">
        <v>1</v>
      </c>
      <c r="Z74" s="1">
        <v>4</v>
      </c>
      <c r="AA74" s="1">
        <v>3</v>
      </c>
      <c r="AB74" s="1">
        <v>4</v>
      </c>
      <c r="AC74" s="1">
        <v>3</v>
      </c>
      <c r="AD74" s="1">
        <v>4</v>
      </c>
      <c r="AE74" s="1">
        <v>5</v>
      </c>
      <c r="AF74" s="1">
        <v>4</v>
      </c>
      <c r="AG74" s="1">
        <v>5</v>
      </c>
      <c r="AH74" s="1">
        <v>4</v>
      </c>
    </row>
    <row r="75" spans="1:34">
      <c r="A75">
        <v>74</v>
      </c>
      <c r="B75" s="1">
        <v>1</v>
      </c>
      <c r="C75" s="1">
        <v>40</v>
      </c>
      <c r="D75" s="1">
        <v>40000</v>
      </c>
      <c r="E75" s="1">
        <v>3</v>
      </c>
      <c r="F75" s="1">
        <v>1</v>
      </c>
      <c r="G75" s="1">
        <v>2</v>
      </c>
      <c r="H75" s="1">
        <v>2</v>
      </c>
      <c r="I75" s="1">
        <v>1</v>
      </c>
      <c r="J75" s="1">
        <v>2</v>
      </c>
      <c r="K75" s="1">
        <v>1</v>
      </c>
      <c r="L75" s="1">
        <v>0</v>
      </c>
      <c r="M75" s="1">
        <v>1</v>
      </c>
      <c r="N75" s="1">
        <v>0</v>
      </c>
      <c r="O75" s="1">
        <v>1</v>
      </c>
      <c r="P75" s="1">
        <v>0</v>
      </c>
      <c r="Q75" s="1">
        <v>0</v>
      </c>
      <c r="R75" s="1">
        <v>0</v>
      </c>
      <c r="S75" s="1">
        <v>1</v>
      </c>
      <c r="T75" s="1">
        <v>0</v>
      </c>
      <c r="U75" s="1">
        <v>2</v>
      </c>
      <c r="V75" s="1">
        <v>2</v>
      </c>
      <c r="W75" s="1">
        <v>4</v>
      </c>
      <c r="X75" s="1">
        <v>2</v>
      </c>
      <c r="Y75" s="1">
        <v>5</v>
      </c>
      <c r="Z75" s="1">
        <v>3</v>
      </c>
      <c r="AA75" s="1">
        <v>5</v>
      </c>
      <c r="AB75" s="1">
        <v>4</v>
      </c>
      <c r="AC75" s="1">
        <v>4</v>
      </c>
      <c r="AD75" s="1">
        <v>3</v>
      </c>
      <c r="AE75" s="1">
        <v>5</v>
      </c>
      <c r="AF75" s="1">
        <v>4</v>
      </c>
      <c r="AG75" s="1">
        <v>3</v>
      </c>
      <c r="AH75" s="1">
        <v>3</v>
      </c>
    </row>
    <row r="76" spans="1:34">
      <c r="A76">
        <v>75</v>
      </c>
      <c r="B76" s="1">
        <v>1</v>
      </c>
      <c r="C76" s="1">
        <v>33</v>
      </c>
      <c r="D76" s="1">
        <v>50000</v>
      </c>
      <c r="E76" s="1">
        <v>4</v>
      </c>
      <c r="F76" s="1">
        <v>1</v>
      </c>
      <c r="G76" s="1">
        <v>2</v>
      </c>
      <c r="H76" s="1">
        <v>2</v>
      </c>
      <c r="I76" s="1">
        <v>1</v>
      </c>
      <c r="J76" s="1">
        <v>1</v>
      </c>
      <c r="K76" s="1">
        <v>1</v>
      </c>
      <c r="L76" s="1">
        <v>1</v>
      </c>
      <c r="M76" s="1">
        <v>1</v>
      </c>
      <c r="N76" s="1">
        <v>0</v>
      </c>
      <c r="O76" s="1">
        <v>1</v>
      </c>
      <c r="P76" s="1">
        <v>0</v>
      </c>
      <c r="Q76" s="1">
        <v>0</v>
      </c>
      <c r="R76" s="1">
        <v>1</v>
      </c>
      <c r="S76" s="1">
        <v>0</v>
      </c>
      <c r="T76" s="1">
        <v>0</v>
      </c>
      <c r="U76" s="1">
        <v>2</v>
      </c>
      <c r="V76" s="1">
        <v>1</v>
      </c>
      <c r="W76" s="1">
        <v>1</v>
      </c>
      <c r="X76" s="1">
        <v>4</v>
      </c>
      <c r="Y76" s="1">
        <v>1</v>
      </c>
      <c r="Z76" s="1">
        <v>3</v>
      </c>
      <c r="AA76" s="1">
        <v>3</v>
      </c>
      <c r="AB76" s="1">
        <v>5</v>
      </c>
      <c r="AC76" s="1">
        <v>4</v>
      </c>
      <c r="AD76" s="1">
        <v>4</v>
      </c>
      <c r="AE76" s="1">
        <v>2</v>
      </c>
      <c r="AF76" s="1">
        <v>3</v>
      </c>
      <c r="AG76" s="1">
        <v>5</v>
      </c>
      <c r="AH76" s="1">
        <v>2</v>
      </c>
    </row>
    <row r="77" spans="1:34">
      <c r="A77">
        <v>76</v>
      </c>
      <c r="B77" s="1">
        <v>0</v>
      </c>
      <c r="C77" s="1">
        <v>44</v>
      </c>
      <c r="D77" s="1">
        <v>42000</v>
      </c>
      <c r="E77" s="1">
        <v>4</v>
      </c>
      <c r="F77" s="1">
        <v>2</v>
      </c>
      <c r="G77" s="1">
        <v>1</v>
      </c>
      <c r="H77" s="1">
        <v>2</v>
      </c>
      <c r="I77" s="1">
        <v>1</v>
      </c>
      <c r="J77" s="1">
        <v>2</v>
      </c>
      <c r="K77" s="1">
        <v>1</v>
      </c>
      <c r="L77" s="1">
        <v>1</v>
      </c>
      <c r="M77" s="1">
        <v>1</v>
      </c>
      <c r="N77" s="1">
        <v>1</v>
      </c>
      <c r="O77" s="1">
        <v>1</v>
      </c>
      <c r="P77" s="1">
        <v>0</v>
      </c>
      <c r="Q77" s="1">
        <v>1</v>
      </c>
      <c r="R77" s="1">
        <v>0</v>
      </c>
      <c r="S77" s="1">
        <v>0</v>
      </c>
      <c r="T77" s="1">
        <v>0</v>
      </c>
      <c r="U77" s="1">
        <v>1</v>
      </c>
      <c r="V77" s="1">
        <v>1</v>
      </c>
      <c r="W77" s="1">
        <v>1</v>
      </c>
      <c r="X77" s="1">
        <v>3</v>
      </c>
      <c r="Y77" s="1">
        <v>5</v>
      </c>
      <c r="Z77" s="1">
        <v>4</v>
      </c>
      <c r="AA77" s="1">
        <v>4</v>
      </c>
      <c r="AB77" s="1">
        <v>4</v>
      </c>
      <c r="AC77" s="1">
        <v>4</v>
      </c>
      <c r="AD77" s="1">
        <v>2</v>
      </c>
      <c r="AE77" s="1">
        <v>2</v>
      </c>
      <c r="AF77" s="1">
        <v>5</v>
      </c>
      <c r="AG77" s="1">
        <v>4</v>
      </c>
      <c r="AH77" s="1">
        <v>5</v>
      </c>
    </row>
    <row r="78" spans="1:34">
      <c r="A78">
        <v>77</v>
      </c>
      <c r="B78" s="1">
        <v>1</v>
      </c>
      <c r="C78" s="1">
        <v>35</v>
      </c>
      <c r="D78" s="1">
        <v>30000</v>
      </c>
      <c r="E78" s="1">
        <v>4</v>
      </c>
      <c r="F78" s="1">
        <v>1</v>
      </c>
      <c r="G78" s="1">
        <v>2</v>
      </c>
      <c r="H78" s="1">
        <v>2</v>
      </c>
      <c r="I78" s="1">
        <v>2</v>
      </c>
      <c r="J78" s="1">
        <v>1</v>
      </c>
      <c r="K78" s="1">
        <v>1</v>
      </c>
      <c r="L78" s="1">
        <v>1</v>
      </c>
      <c r="M78" s="1">
        <v>1</v>
      </c>
      <c r="N78" s="1">
        <v>0</v>
      </c>
      <c r="O78" s="1">
        <v>1</v>
      </c>
      <c r="P78" s="1">
        <v>0</v>
      </c>
      <c r="Q78" s="1">
        <v>1</v>
      </c>
      <c r="R78" s="1">
        <v>0</v>
      </c>
      <c r="S78" s="1">
        <v>1</v>
      </c>
      <c r="T78" s="1">
        <v>0</v>
      </c>
      <c r="U78" s="1">
        <v>1</v>
      </c>
      <c r="V78" s="1">
        <v>1</v>
      </c>
      <c r="W78" s="1">
        <v>1</v>
      </c>
      <c r="X78" s="1">
        <v>4</v>
      </c>
      <c r="Y78" s="1">
        <v>3</v>
      </c>
      <c r="Z78" s="1">
        <v>5</v>
      </c>
      <c r="AA78" s="1">
        <v>3</v>
      </c>
      <c r="AB78" s="1">
        <v>5</v>
      </c>
      <c r="AC78" s="1">
        <v>4</v>
      </c>
      <c r="AD78" s="1">
        <v>3</v>
      </c>
      <c r="AE78" s="1">
        <v>5</v>
      </c>
      <c r="AF78" s="1">
        <v>2</v>
      </c>
      <c r="AG78" s="1">
        <v>5</v>
      </c>
      <c r="AH78" s="1">
        <v>4</v>
      </c>
    </row>
    <row r="79" spans="1:34">
      <c r="A79">
        <v>78</v>
      </c>
      <c r="B79" s="1">
        <v>1</v>
      </c>
      <c r="C79" s="1">
        <v>27</v>
      </c>
      <c r="D79" s="1">
        <v>25000</v>
      </c>
      <c r="E79" s="1">
        <v>4</v>
      </c>
      <c r="F79" s="1">
        <v>1</v>
      </c>
      <c r="G79" s="1">
        <v>2</v>
      </c>
      <c r="H79" s="1">
        <v>2</v>
      </c>
      <c r="I79" s="1">
        <v>2</v>
      </c>
      <c r="J79" s="1">
        <v>2</v>
      </c>
      <c r="K79" s="1">
        <v>2</v>
      </c>
      <c r="L79" s="1">
        <v>1</v>
      </c>
      <c r="M79" s="1">
        <v>1</v>
      </c>
      <c r="N79" s="1">
        <v>0</v>
      </c>
      <c r="O79" s="1">
        <v>1</v>
      </c>
      <c r="P79" s="1">
        <v>0</v>
      </c>
      <c r="Q79" s="1">
        <v>0</v>
      </c>
      <c r="R79" s="1">
        <v>1</v>
      </c>
      <c r="S79" s="1">
        <v>0</v>
      </c>
      <c r="T79" s="1">
        <v>0</v>
      </c>
      <c r="U79" s="1">
        <v>2</v>
      </c>
      <c r="V79" s="1">
        <v>1</v>
      </c>
      <c r="W79" s="1">
        <v>1</v>
      </c>
      <c r="X79" s="1">
        <v>1</v>
      </c>
      <c r="Y79" s="1">
        <v>3</v>
      </c>
      <c r="Z79" s="1">
        <v>2</v>
      </c>
      <c r="AA79" s="1">
        <v>2</v>
      </c>
      <c r="AB79" s="1">
        <v>5</v>
      </c>
      <c r="AC79" s="1">
        <v>4</v>
      </c>
      <c r="AD79" s="1">
        <v>5</v>
      </c>
      <c r="AE79" s="1">
        <v>3</v>
      </c>
      <c r="AF79" s="1">
        <v>4</v>
      </c>
      <c r="AG79" s="1">
        <v>5</v>
      </c>
      <c r="AH79" s="1">
        <v>5</v>
      </c>
    </row>
    <row r="80" spans="1:34">
      <c r="A80">
        <v>79</v>
      </c>
      <c r="B80" s="1">
        <v>1</v>
      </c>
      <c r="C80" s="1">
        <v>30</v>
      </c>
      <c r="D80" s="1">
        <v>45000</v>
      </c>
      <c r="E80" s="1">
        <v>4</v>
      </c>
      <c r="F80" s="1">
        <v>1</v>
      </c>
      <c r="G80" s="1">
        <v>2</v>
      </c>
      <c r="H80" s="1">
        <v>2</v>
      </c>
      <c r="I80" s="1">
        <v>2</v>
      </c>
      <c r="J80" s="1">
        <v>2</v>
      </c>
      <c r="K80" s="1">
        <v>2</v>
      </c>
      <c r="L80" s="1">
        <v>1</v>
      </c>
      <c r="M80" s="1">
        <v>0</v>
      </c>
      <c r="N80" s="1">
        <v>0</v>
      </c>
      <c r="O80" s="1">
        <v>1</v>
      </c>
      <c r="P80" s="1">
        <v>0</v>
      </c>
      <c r="Q80" s="1">
        <v>1</v>
      </c>
      <c r="R80" s="1">
        <v>0</v>
      </c>
      <c r="S80" s="1">
        <v>0</v>
      </c>
      <c r="T80" s="1">
        <v>0</v>
      </c>
      <c r="U80" s="1">
        <v>2</v>
      </c>
      <c r="V80" s="1">
        <v>1</v>
      </c>
      <c r="W80" s="1">
        <v>1</v>
      </c>
      <c r="X80" s="1">
        <v>1</v>
      </c>
      <c r="Y80" s="1">
        <v>3</v>
      </c>
      <c r="Z80" s="1">
        <v>2</v>
      </c>
      <c r="AA80" s="1">
        <v>2</v>
      </c>
      <c r="AB80" s="1">
        <v>5</v>
      </c>
      <c r="AC80" s="1">
        <v>3</v>
      </c>
      <c r="AD80" s="1">
        <v>5</v>
      </c>
      <c r="AE80" s="1">
        <v>4</v>
      </c>
      <c r="AF80" s="1">
        <v>4</v>
      </c>
      <c r="AG80" s="1">
        <v>3</v>
      </c>
      <c r="AH80" s="1">
        <v>3</v>
      </c>
    </row>
    <row r="81" spans="1:34">
      <c r="A81">
        <v>80</v>
      </c>
      <c r="B81" s="1">
        <v>1</v>
      </c>
      <c r="C81" s="1">
        <v>45</v>
      </c>
      <c r="D81" s="1">
        <v>50000</v>
      </c>
      <c r="E81" s="1">
        <v>4</v>
      </c>
      <c r="F81" s="1">
        <v>1</v>
      </c>
      <c r="G81" s="1">
        <v>1</v>
      </c>
      <c r="H81" s="1">
        <v>2</v>
      </c>
      <c r="I81" s="1">
        <v>2</v>
      </c>
      <c r="J81" s="1">
        <v>2</v>
      </c>
      <c r="K81" s="1">
        <v>1</v>
      </c>
      <c r="L81" s="1">
        <v>0</v>
      </c>
      <c r="M81" s="1">
        <v>1</v>
      </c>
      <c r="N81" s="1">
        <v>0</v>
      </c>
      <c r="O81" s="1">
        <v>1</v>
      </c>
      <c r="P81" s="1">
        <v>0</v>
      </c>
      <c r="Q81" s="1">
        <v>1</v>
      </c>
      <c r="R81" s="1">
        <v>0</v>
      </c>
      <c r="S81" s="1">
        <v>1</v>
      </c>
      <c r="T81" s="1">
        <v>0</v>
      </c>
      <c r="U81" s="1">
        <v>1</v>
      </c>
      <c r="V81" s="1">
        <v>1</v>
      </c>
      <c r="W81" s="1">
        <v>2</v>
      </c>
      <c r="X81" s="1">
        <v>4</v>
      </c>
      <c r="Y81" s="1">
        <v>2</v>
      </c>
      <c r="Z81" s="1">
        <v>5</v>
      </c>
      <c r="AA81" s="1">
        <v>3</v>
      </c>
      <c r="AB81" s="1">
        <v>5</v>
      </c>
      <c r="AC81" s="1">
        <v>4</v>
      </c>
      <c r="AD81" s="1">
        <v>3</v>
      </c>
      <c r="AE81" s="1">
        <v>5</v>
      </c>
      <c r="AF81" s="1">
        <v>3</v>
      </c>
      <c r="AG81" s="1">
        <v>5</v>
      </c>
      <c r="AH81" s="1">
        <v>4</v>
      </c>
    </row>
    <row r="82" spans="1:34">
      <c r="A82">
        <v>81</v>
      </c>
      <c r="B82" s="1">
        <v>1</v>
      </c>
      <c r="C82" s="1">
        <v>29</v>
      </c>
      <c r="D82" s="1">
        <v>31200</v>
      </c>
      <c r="E82" s="1">
        <v>4</v>
      </c>
      <c r="F82" s="1">
        <v>1</v>
      </c>
      <c r="G82" s="1">
        <v>2</v>
      </c>
      <c r="H82" s="1">
        <v>2</v>
      </c>
      <c r="I82" s="1">
        <v>1</v>
      </c>
      <c r="J82" s="1">
        <v>1</v>
      </c>
      <c r="K82" s="1">
        <v>3</v>
      </c>
      <c r="L82" s="1">
        <v>0</v>
      </c>
      <c r="M82" s="1">
        <v>1</v>
      </c>
      <c r="N82" s="1">
        <v>0</v>
      </c>
      <c r="O82" s="1">
        <v>1</v>
      </c>
      <c r="P82" s="1">
        <v>1</v>
      </c>
      <c r="Q82" s="1">
        <v>0</v>
      </c>
      <c r="R82" s="1">
        <v>0</v>
      </c>
      <c r="S82" s="1">
        <v>1</v>
      </c>
      <c r="T82" s="1">
        <v>0</v>
      </c>
      <c r="U82" s="1">
        <v>2</v>
      </c>
      <c r="V82" s="1">
        <v>2</v>
      </c>
      <c r="W82" s="1">
        <v>2</v>
      </c>
      <c r="X82" s="1">
        <v>2</v>
      </c>
      <c r="Y82" s="1">
        <v>4</v>
      </c>
      <c r="Z82" s="1">
        <v>3</v>
      </c>
      <c r="AA82" s="1">
        <v>3</v>
      </c>
      <c r="AB82" s="1">
        <v>5</v>
      </c>
      <c r="AC82" s="1">
        <v>4</v>
      </c>
      <c r="AD82" s="1">
        <v>3</v>
      </c>
      <c r="AE82" s="1">
        <v>5</v>
      </c>
      <c r="AF82" s="1">
        <v>4</v>
      </c>
      <c r="AG82" s="1">
        <v>4</v>
      </c>
      <c r="AH82" s="1">
        <v>3</v>
      </c>
    </row>
    <row r="83" spans="1:34">
      <c r="A83">
        <v>82</v>
      </c>
      <c r="B83" s="1">
        <v>1</v>
      </c>
      <c r="C83" s="1">
        <v>32</v>
      </c>
      <c r="D83" s="1">
        <v>40000</v>
      </c>
      <c r="E83" s="1">
        <v>4</v>
      </c>
      <c r="F83" s="1">
        <v>1</v>
      </c>
      <c r="G83" s="1">
        <v>2</v>
      </c>
      <c r="H83" s="1">
        <v>2</v>
      </c>
      <c r="I83" s="1">
        <v>1</v>
      </c>
      <c r="J83" s="1">
        <v>1</v>
      </c>
      <c r="K83" s="1">
        <v>1</v>
      </c>
      <c r="L83" s="1">
        <v>1</v>
      </c>
      <c r="M83" s="1">
        <v>1</v>
      </c>
      <c r="N83" s="1">
        <v>0</v>
      </c>
      <c r="O83" s="1">
        <v>0</v>
      </c>
      <c r="P83" s="1">
        <v>0</v>
      </c>
      <c r="Q83" s="1">
        <v>1</v>
      </c>
      <c r="R83" s="1">
        <v>0</v>
      </c>
      <c r="S83" s="1">
        <v>0</v>
      </c>
      <c r="T83" s="1">
        <v>0</v>
      </c>
      <c r="U83" s="1">
        <v>2</v>
      </c>
      <c r="V83" s="1">
        <v>1</v>
      </c>
      <c r="W83" s="1">
        <v>3</v>
      </c>
      <c r="X83" s="1">
        <v>3</v>
      </c>
      <c r="Y83" s="1">
        <v>4</v>
      </c>
      <c r="Z83" s="1">
        <v>1</v>
      </c>
      <c r="AA83" s="1">
        <v>2</v>
      </c>
      <c r="AB83" s="1">
        <v>5</v>
      </c>
      <c r="AC83" s="1">
        <v>3</v>
      </c>
      <c r="AD83" s="1">
        <v>5</v>
      </c>
      <c r="AE83" s="1">
        <v>3</v>
      </c>
      <c r="AF83" s="1">
        <v>3</v>
      </c>
      <c r="AG83" s="1">
        <v>5</v>
      </c>
      <c r="AH83" s="1">
        <v>3</v>
      </c>
    </row>
    <row r="84" spans="1:34">
      <c r="A84">
        <v>83</v>
      </c>
      <c r="B84" s="1">
        <v>1</v>
      </c>
      <c r="C84" s="1">
        <v>50</v>
      </c>
      <c r="D84" s="1">
        <v>33000</v>
      </c>
      <c r="E84" s="1">
        <v>4</v>
      </c>
      <c r="F84" s="1">
        <v>1</v>
      </c>
      <c r="G84" s="1">
        <v>2</v>
      </c>
      <c r="H84" s="1">
        <v>2</v>
      </c>
      <c r="I84" s="1">
        <v>2</v>
      </c>
      <c r="J84" s="1">
        <v>2</v>
      </c>
      <c r="K84" s="1">
        <v>3</v>
      </c>
      <c r="L84" s="1">
        <v>0</v>
      </c>
      <c r="M84" s="1">
        <v>1</v>
      </c>
      <c r="N84" s="1">
        <v>0</v>
      </c>
      <c r="O84" s="1">
        <v>0</v>
      </c>
      <c r="P84" s="1">
        <v>0</v>
      </c>
      <c r="Q84" s="1">
        <v>1</v>
      </c>
      <c r="R84" s="1">
        <v>0</v>
      </c>
      <c r="S84" s="1">
        <v>0</v>
      </c>
      <c r="T84" s="1">
        <v>0</v>
      </c>
      <c r="U84" s="1">
        <v>2</v>
      </c>
      <c r="V84" s="1">
        <v>1</v>
      </c>
      <c r="W84" s="1">
        <v>1</v>
      </c>
      <c r="X84" s="1">
        <v>1</v>
      </c>
      <c r="Y84" s="1">
        <v>2</v>
      </c>
      <c r="Z84" s="1">
        <v>2</v>
      </c>
      <c r="AA84" s="1">
        <v>2</v>
      </c>
      <c r="AB84" s="1">
        <v>5</v>
      </c>
      <c r="AC84" s="1">
        <v>3</v>
      </c>
      <c r="AD84" s="1">
        <v>5</v>
      </c>
      <c r="AE84" s="1">
        <v>4</v>
      </c>
      <c r="AF84" s="1">
        <v>3</v>
      </c>
      <c r="AG84" s="1">
        <v>3</v>
      </c>
      <c r="AH84" s="1">
        <v>3</v>
      </c>
    </row>
    <row r="85" spans="1:34">
      <c r="A85">
        <v>84</v>
      </c>
      <c r="B85" s="1">
        <v>1</v>
      </c>
      <c r="C85" s="1">
        <v>42</v>
      </c>
      <c r="D85" s="1">
        <v>30000</v>
      </c>
      <c r="E85" s="1">
        <v>4</v>
      </c>
      <c r="F85" s="1">
        <v>1</v>
      </c>
      <c r="G85" s="1">
        <v>3</v>
      </c>
      <c r="H85" s="1">
        <v>2</v>
      </c>
      <c r="I85" s="1">
        <v>2</v>
      </c>
      <c r="J85" s="1">
        <v>2</v>
      </c>
      <c r="K85" s="1">
        <v>1</v>
      </c>
      <c r="L85" s="1">
        <v>1</v>
      </c>
      <c r="M85" s="1">
        <v>0</v>
      </c>
      <c r="N85" s="1">
        <v>0</v>
      </c>
      <c r="O85" s="1">
        <v>1</v>
      </c>
      <c r="P85" s="1">
        <v>0</v>
      </c>
      <c r="Q85" s="1">
        <v>0</v>
      </c>
      <c r="R85" s="1">
        <v>0</v>
      </c>
      <c r="S85" s="1">
        <v>1</v>
      </c>
      <c r="T85" s="1">
        <v>0</v>
      </c>
      <c r="U85" s="1">
        <v>1</v>
      </c>
      <c r="V85" s="1">
        <v>2</v>
      </c>
      <c r="W85" s="1">
        <v>2</v>
      </c>
      <c r="X85" s="1">
        <v>3</v>
      </c>
      <c r="Y85" s="1">
        <v>4</v>
      </c>
      <c r="Z85" s="1">
        <v>4</v>
      </c>
      <c r="AA85" s="1">
        <v>5</v>
      </c>
      <c r="AB85" s="1">
        <v>4</v>
      </c>
      <c r="AC85" s="1">
        <v>3</v>
      </c>
      <c r="AD85" s="1">
        <v>5</v>
      </c>
      <c r="AE85" s="1">
        <v>3</v>
      </c>
      <c r="AF85" s="1">
        <v>4</v>
      </c>
      <c r="AG85" s="1">
        <v>3</v>
      </c>
      <c r="AH85" s="1">
        <v>4</v>
      </c>
    </row>
    <row r="86" spans="1:34">
      <c r="A86">
        <v>85</v>
      </c>
      <c r="B86" s="1">
        <v>1</v>
      </c>
      <c r="C86" s="1">
        <v>37</v>
      </c>
      <c r="D86" s="1">
        <v>40000</v>
      </c>
      <c r="E86" s="1">
        <v>4</v>
      </c>
      <c r="F86" s="1">
        <v>1</v>
      </c>
      <c r="G86" s="1">
        <v>2</v>
      </c>
      <c r="H86" s="1">
        <v>2</v>
      </c>
      <c r="I86" s="1">
        <v>2</v>
      </c>
      <c r="J86" s="1">
        <v>2</v>
      </c>
      <c r="K86" s="1">
        <v>2</v>
      </c>
      <c r="L86" s="1">
        <v>1</v>
      </c>
      <c r="M86" s="1">
        <v>0</v>
      </c>
      <c r="N86" s="1">
        <v>0</v>
      </c>
      <c r="O86" s="1">
        <v>1</v>
      </c>
      <c r="P86" s="1">
        <v>0</v>
      </c>
      <c r="Q86" s="1">
        <v>1</v>
      </c>
      <c r="R86" s="1">
        <v>0</v>
      </c>
      <c r="S86" s="1">
        <v>0</v>
      </c>
      <c r="T86" s="1">
        <v>0</v>
      </c>
      <c r="U86" s="1">
        <v>2</v>
      </c>
      <c r="V86" s="1">
        <v>1</v>
      </c>
      <c r="W86" s="1">
        <v>1</v>
      </c>
      <c r="X86" s="1">
        <v>1</v>
      </c>
      <c r="Y86" s="1">
        <v>3</v>
      </c>
      <c r="Z86" s="1">
        <v>2</v>
      </c>
      <c r="AA86" s="1">
        <v>2</v>
      </c>
      <c r="AB86" s="1">
        <v>5</v>
      </c>
      <c r="AC86" s="1">
        <v>3</v>
      </c>
      <c r="AD86" s="1">
        <v>5</v>
      </c>
      <c r="AE86" s="1">
        <v>4</v>
      </c>
      <c r="AF86" s="1">
        <v>4</v>
      </c>
      <c r="AG86" s="1">
        <v>3</v>
      </c>
      <c r="AH86" s="1">
        <v>3</v>
      </c>
    </row>
    <row r="87" spans="1:34">
      <c r="A87">
        <v>86</v>
      </c>
      <c r="B87" s="1">
        <v>1</v>
      </c>
      <c r="C87" s="1">
        <v>48</v>
      </c>
      <c r="D87" s="1">
        <v>45000</v>
      </c>
      <c r="E87" s="1">
        <v>4</v>
      </c>
      <c r="F87" s="1">
        <v>1</v>
      </c>
      <c r="G87" s="1">
        <v>1</v>
      </c>
      <c r="H87" s="1">
        <v>2</v>
      </c>
      <c r="I87" s="1">
        <v>2</v>
      </c>
      <c r="J87" s="1">
        <v>2</v>
      </c>
      <c r="K87" s="1">
        <v>1</v>
      </c>
      <c r="L87" s="1">
        <v>0</v>
      </c>
      <c r="M87" s="1">
        <v>1</v>
      </c>
      <c r="N87" s="1">
        <v>0</v>
      </c>
      <c r="O87" s="1">
        <v>1</v>
      </c>
      <c r="P87" s="1">
        <v>0</v>
      </c>
      <c r="Q87" s="1">
        <v>1</v>
      </c>
      <c r="R87" s="1">
        <v>0</v>
      </c>
      <c r="S87" s="1">
        <v>1</v>
      </c>
      <c r="T87" s="1">
        <v>0</v>
      </c>
      <c r="U87" s="1">
        <v>1</v>
      </c>
      <c r="V87" s="1">
        <v>1</v>
      </c>
      <c r="W87" s="1">
        <v>2</v>
      </c>
      <c r="X87" s="1">
        <v>4</v>
      </c>
      <c r="Y87" s="1">
        <v>2</v>
      </c>
      <c r="Z87" s="1">
        <v>5</v>
      </c>
      <c r="AA87" s="1">
        <v>3</v>
      </c>
      <c r="AB87" s="1">
        <v>5</v>
      </c>
      <c r="AC87" s="1">
        <v>4</v>
      </c>
      <c r="AD87" s="1">
        <v>3</v>
      </c>
      <c r="AE87" s="1">
        <v>5</v>
      </c>
      <c r="AF87" s="1">
        <v>3</v>
      </c>
      <c r="AG87" s="1">
        <v>5</v>
      </c>
      <c r="AH87" s="1">
        <v>4</v>
      </c>
    </row>
    <row r="88" spans="1:34">
      <c r="A88">
        <v>87</v>
      </c>
      <c r="B88" s="1">
        <v>1</v>
      </c>
      <c r="C88" s="1">
        <v>31</v>
      </c>
      <c r="D88" s="1">
        <v>31000</v>
      </c>
      <c r="E88" s="1">
        <v>4</v>
      </c>
      <c r="F88" s="1">
        <v>1</v>
      </c>
      <c r="G88" s="1">
        <v>2</v>
      </c>
      <c r="H88" s="1">
        <v>2</v>
      </c>
      <c r="I88" s="1">
        <v>1</v>
      </c>
      <c r="J88" s="1">
        <v>1</v>
      </c>
      <c r="K88" s="1">
        <v>3</v>
      </c>
      <c r="L88" s="1">
        <v>0</v>
      </c>
      <c r="M88" s="1">
        <v>1</v>
      </c>
      <c r="N88" s="1">
        <v>0</v>
      </c>
      <c r="O88" s="1">
        <v>1</v>
      </c>
      <c r="P88" s="1">
        <v>1</v>
      </c>
      <c r="Q88" s="1">
        <v>0</v>
      </c>
      <c r="R88" s="1">
        <v>0</v>
      </c>
      <c r="S88" s="1">
        <v>1</v>
      </c>
      <c r="T88" s="1">
        <v>0</v>
      </c>
      <c r="U88" s="1">
        <v>2</v>
      </c>
      <c r="V88" s="1">
        <v>2</v>
      </c>
      <c r="W88" s="1">
        <v>2</v>
      </c>
      <c r="X88" s="1">
        <v>2</v>
      </c>
      <c r="Y88" s="1">
        <v>4</v>
      </c>
      <c r="Z88" s="1">
        <v>3</v>
      </c>
      <c r="AA88" s="1">
        <v>3</v>
      </c>
      <c r="AB88" s="1">
        <v>5</v>
      </c>
      <c r="AC88" s="1">
        <v>4</v>
      </c>
      <c r="AD88" s="1">
        <v>3</v>
      </c>
      <c r="AE88" s="1">
        <v>5</v>
      </c>
      <c r="AF88" s="1">
        <v>4</v>
      </c>
      <c r="AG88" s="1">
        <v>4</v>
      </c>
      <c r="AH88" s="1">
        <v>3</v>
      </c>
    </row>
    <row r="89" spans="1:34">
      <c r="A89">
        <v>88</v>
      </c>
      <c r="B89" s="1">
        <v>1</v>
      </c>
      <c r="C89" s="1">
        <v>29</v>
      </c>
      <c r="D89" s="1">
        <v>35000</v>
      </c>
      <c r="E89" s="1">
        <v>4</v>
      </c>
      <c r="F89" s="1">
        <v>1</v>
      </c>
      <c r="G89" s="1">
        <v>2</v>
      </c>
      <c r="H89" s="1">
        <v>2</v>
      </c>
      <c r="I89" s="1">
        <v>1</v>
      </c>
      <c r="J89" s="1">
        <v>1</v>
      </c>
      <c r="K89" s="1">
        <v>1</v>
      </c>
      <c r="L89" s="1">
        <v>1</v>
      </c>
      <c r="M89" s="1">
        <v>1</v>
      </c>
      <c r="N89" s="1">
        <v>0</v>
      </c>
      <c r="O89" s="1">
        <v>0</v>
      </c>
      <c r="P89" s="1">
        <v>0</v>
      </c>
      <c r="Q89" s="1">
        <v>1</v>
      </c>
      <c r="R89" s="1">
        <v>0</v>
      </c>
      <c r="S89" s="1">
        <v>0</v>
      </c>
      <c r="T89" s="1">
        <v>0</v>
      </c>
      <c r="U89" s="1">
        <v>2</v>
      </c>
      <c r="V89" s="1">
        <v>1</v>
      </c>
      <c r="W89" s="1">
        <v>3</v>
      </c>
      <c r="X89" s="1">
        <v>3</v>
      </c>
      <c r="Y89" s="1">
        <v>4</v>
      </c>
      <c r="Z89" s="1">
        <v>1</v>
      </c>
      <c r="AA89" s="1">
        <v>2</v>
      </c>
      <c r="AB89" s="1">
        <v>5</v>
      </c>
      <c r="AC89" s="1">
        <v>3</v>
      </c>
      <c r="AD89" s="1">
        <v>5</v>
      </c>
      <c r="AE89" s="1">
        <v>3</v>
      </c>
      <c r="AF89" s="1">
        <v>3</v>
      </c>
      <c r="AG89" s="1">
        <v>5</v>
      </c>
      <c r="AH89" s="1">
        <v>3</v>
      </c>
    </row>
  </sheetData>
  <autoFilter ref="A1:AH89" xr:uid="{EBDEF134-A121-4DF0-8B89-7111781DB1DD}"/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F36A6-0FE4-B245-827F-5AC2D9054C63}">
  <dimension ref="A1:H89"/>
  <sheetViews>
    <sheetView workbookViewId="0">
      <selection activeCell="F4" sqref="F4"/>
    </sheetView>
  </sheetViews>
  <sheetFormatPr defaultColWidth="11" defaultRowHeight="15"/>
  <cols>
    <col min="3" max="3" width="5.5" customWidth="1"/>
  </cols>
  <sheetData>
    <row r="1" spans="1:8">
      <c r="A1" s="2" t="s">
        <v>30</v>
      </c>
      <c r="B1" s="2" t="s">
        <v>34</v>
      </c>
      <c r="D1" s="34" t="s">
        <v>165</v>
      </c>
      <c r="E1" s="45" t="s">
        <v>166</v>
      </c>
      <c r="F1" s="45"/>
      <c r="G1" s="27"/>
    </row>
    <row r="2" spans="1:8">
      <c r="A2" s="1">
        <v>2</v>
      </c>
      <c r="B2" s="1">
        <v>1</v>
      </c>
      <c r="D2" s="35" t="s">
        <v>167</v>
      </c>
      <c r="E2" s="36">
        <v>1</v>
      </c>
      <c r="F2" s="36">
        <v>2</v>
      </c>
      <c r="G2" s="37" t="s">
        <v>149</v>
      </c>
    </row>
    <row r="3" spans="1:8">
      <c r="A3" s="1">
        <v>1</v>
      </c>
      <c r="B3" s="1">
        <v>2</v>
      </c>
      <c r="D3" s="35">
        <v>1</v>
      </c>
      <c r="E3" s="1">
        <f>COUNTIFS(A2:A89,"1",B2:B89,"1")</f>
        <v>18</v>
      </c>
      <c r="F3" s="1">
        <f>COUNTIFS(A2:A89,"1",B2:B89,"2")</f>
        <v>14</v>
      </c>
      <c r="G3" s="37">
        <f>SUM(E3:F3)</f>
        <v>32</v>
      </c>
    </row>
    <row r="4" spans="1:8">
      <c r="A4" s="1">
        <v>1</v>
      </c>
      <c r="B4" s="1">
        <v>1</v>
      </c>
      <c r="D4" s="35">
        <v>2</v>
      </c>
      <c r="E4" s="1">
        <f>COUNTIFS(A2:A89,"2",B2:B89,"1")</f>
        <v>29</v>
      </c>
      <c r="F4" s="2">
        <f>COUNTIFS(A2:A89,"2",B2:B89,"2")</f>
        <v>27</v>
      </c>
      <c r="G4" s="37">
        <f>SUM(E4:F4)</f>
        <v>56</v>
      </c>
    </row>
    <row r="5" spans="1:8" ht="15.95" thickBot="1">
      <c r="A5" s="1">
        <v>2</v>
      </c>
      <c r="B5" s="1">
        <v>2</v>
      </c>
      <c r="D5" s="38" t="s">
        <v>149</v>
      </c>
      <c r="E5" s="39">
        <f>SUM(E3:E4)</f>
        <v>47</v>
      </c>
      <c r="F5" s="39">
        <f>SUM(F3:F4)</f>
        <v>41</v>
      </c>
      <c r="G5" s="40">
        <f>SUM(G3:G4)</f>
        <v>88</v>
      </c>
    </row>
    <row r="6" spans="1:8">
      <c r="A6" s="1">
        <v>1</v>
      </c>
      <c r="B6" s="1">
        <v>2</v>
      </c>
    </row>
    <row r="7" spans="1:8" ht="15.95" thickBot="1">
      <c r="A7" s="1">
        <v>1</v>
      </c>
      <c r="B7" s="1">
        <v>2</v>
      </c>
    </row>
    <row r="8" spans="1:8">
      <c r="A8" s="1">
        <v>1</v>
      </c>
      <c r="B8" s="1">
        <v>1</v>
      </c>
      <c r="D8" s="26" t="s">
        <v>168</v>
      </c>
      <c r="E8" s="46" t="s">
        <v>166</v>
      </c>
      <c r="F8" s="46"/>
      <c r="G8" s="27"/>
    </row>
    <row r="9" spans="1:8">
      <c r="A9" s="1">
        <v>1</v>
      </c>
      <c r="B9" s="1">
        <v>2</v>
      </c>
      <c r="D9" s="28" t="s">
        <v>167</v>
      </c>
      <c r="E9" s="1">
        <v>1</v>
      </c>
      <c r="F9" s="1">
        <v>2</v>
      </c>
      <c r="G9" s="29" t="s">
        <v>149</v>
      </c>
    </row>
    <row r="10" spans="1:8">
      <c r="A10" s="1">
        <v>2</v>
      </c>
      <c r="B10" s="1">
        <v>2</v>
      </c>
      <c r="D10" s="28">
        <v>1</v>
      </c>
      <c r="E10" s="30">
        <f>E12*G10/G12</f>
        <v>17.09090909090909</v>
      </c>
      <c r="F10" s="30">
        <f>F12*G10/G12</f>
        <v>14.909090909090908</v>
      </c>
      <c r="G10" s="29">
        <v>32</v>
      </c>
      <c r="H10" s="22"/>
    </row>
    <row r="11" spans="1:8">
      <c r="A11" s="1">
        <v>1</v>
      </c>
      <c r="B11" s="1">
        <v>1</v>
      </c>
      <c r="D11" s="28">
        <v>2</v>
      </c>
      <c r="E11" s="30">
        <f>E12*G11/G12</f>
        <v>29.90909090909091</v>
      </c>
      <c r="F11" s="30">
        <f>F12*G11/G12</f>
        <v>26.09090909090909</v>
      </c>
      <c r="G11" s="29">
        <v>56</v>
      </c>
    </row>
    <row r="12" spans="1:8" ht="15.95" thickBot="1">
      <c r="A12" s="1">
        <v>2</v>
      </c>
      <c r="B12" s="1">
        <v>2</v>
      </c>
      <c r="D12" s="31" t="s">
        <v>149</v>
      </c>
      <c r="E12" s="32">
        <v>47</v>
      </c>
      <c r="F12" s="32">
        <v>41</v>
      </c>
      <c r="G12" s="33">
        <v>88</v>
      </c>
    </row>
    <row r="13" spans="1:8">
      <c r="A13" s="1">
        <v>1</v>
      </c>
      <c r="B13" s="1">
        <v>2</v>
      </c>
    </row>
    <row r="14" spans="1:8">
      <c r="A14" s="1">
        <v>2</v>
      </c>
      <c r="B14" s="1">
        <v>2</v>
      </c>
      <c r="D14" t="s">
        <v>169</v>
      </c>
      <c r="E14">
        <f>_xlfn.CHISQ.TEST(E3:F4,E10:F11)</f>
        <v>0.68632208516842197</v>
      </c>
    </row>
    <row r="15" spans="1:8">
      <c r="A15" s="1">
        <v>1</v>
      </c>
      <c r="B15" s="1">
        <v>1</v>
      </c>
    </row>
    <row r="16" spans="1:8">
      <c r="A16" s="1">
        <v>2</v>
      </c>
      <c r="B16" s="1">
        <v>1</v>
      </c>
    </row>
    <row r="17" spans="1:2">
      <c r="A17" s="1">
        <v>2</v>
      </c>
      <c r="B17" s="1">
        <v>1</v>
      </c>
    </row>
    <row r="18" spans="1:2">
      <c r="A18" s="1">
        <v>1</v>
      </c>
      <c r="B18" s="1">
        <v>2</v>
      </c>
    </row>
    <row r="19" spans="1:2">
      <c r="A19" s="1">
        <v>1</v>
      </c>
      <c r="B19" s="1">
        <v>2</v>
      </c>
    </row>
    <row r="20" spans="1:2">
      <c r="A20" s="1">
        <v>2</v>
      </c>
      <c r="B20" s="1">
        <v>1</v>
      </c>
    </row>
    <row r="21" spans="1:2">
      <c r="A21" s="1">
        <v>1</v>
      </c>
      <c r="B21" s="1">
        <v>1</v>
      </c>
    </row>
    <row r="22" spans="1:2">
      <c r="A22" s="1">
        <v>2</v>
      </c>
      <c r="B22" s="1">
        <v>2</v>
      </c>
    </row>
    <row r="23" spans="1:2">
      <c r="A23" s="1">
        <v>1</v>
      </c>
      <c r="B23" s="1">
        <v>2</v>
      </c>
    </row>
    <row r="24" spans="1:2">
      <c r="A24" s="1">
        <v>1</v>
      </c>
      <c r="B24" s="1">
        <v>1</v>
      </c>
    </row>
    <row r="25" spans="1:2">
      <c r="A25" s="1">
        <v>1</v>
      </c>
      <c r="B25" s="1">
        <v>2</v>
      </c>
    </row>
    <row r="26" spans="1:2">
      <c r="A26" s="1">
        <v>1</v>
      </c>
      <c r="B26" s="1">
        <v>2</v>
      </c>
    </row>
    <row r="27" spans="1:2">
      <c r="A27" s="1">
        <v>2</v>
      </c>
      <c r="B27" s="1">
        <v>1</v>
      </c>
    </row>
    <row r="28" spans="1:2">
      <c r="A28" s="1">
        <v>2</v>
      </c>
      <c r="B28" s="1">
        <v>2</v>
      </c>
    </row>
    <row r="29" spans="1:2">
      <c r="A29" s="1">
        <v>2</v>
      </c>
      <c r="B29" s="1">
        <v>2</v>
      </c>
    </row>
    <row r="30" spans="1:2">
      <c r="A30" s="1">
        <v>1</v>
      </c>
      <c r="B30" s="1">
        <v>1</v>
      </c>
    </row>
    <row r="31" spans="1:2">
      <c r="A31" s="1">
        <v>2</v>
      </c>
      <c r="B31" s="1">
        <v>1</v>
      </c>
    </row>
    <row r="32" spans="1:2">
      <c r="A32" s="1">
        <v>1</v>
      </c>
      <c r="B32" s="1">
        <v>1</v>
      </c>
    </row>
    <row r="33" spans="1:2">
      <c r="A33" s="1">
        <v>2</v>
      </c>
      <c r="B33" s="1">
        <v>2</v>
      </c>
    </row>
    <row r="34" spans="1:2">
      <c r="A34" s="1">
        <v>2</v>
      </c>
      <c r="B34" s="1">
        <v>2</v>
      </c>
    </row>
    <row r="35" spans="1:2">
      <c r="A35" s="1">
        <v>1</v>
      </c>
      <c r="B35" s="1">
        <v>1</v>
      </c>
    </row>
    <row r="36" spans="1:2">
      <c r="A36" s="1">
        <v>1</v>
      </c>
      <c r="B36" s="1">
        <v>2</v>
      </c>
    </row>
    <row r="37" spans="1:2">
      <c r="A37" s="1">
        <v>2</v>
      </c>
      <c r="B37" s="1">
        <v>1</v>
      </c>
    </row>
    <row r="38" spans="1:2">
      <c r="A38" s="1">
        <v>2</v>
      </c>
      <c r="B38" s="1">
        <v>2</v>
      </c>
    </row>
    <row r="39" spans="1:2">
      <c r="A39" s="1">
        <v>1</v>
      </c>
      <c r="B39" s="1">
        <v>1</v>
      </c>
    </row>
    <row r="40" spans="1:2">
      <c r="A40" s="1">
        <v>2</v>
      </c>
      <c r="B40" s="1">
        <v>2</v>
      </c>
    </row>
    <row r="41" spans="1:2">
      <c r="A41" s="1">
        <v>1</v>
      </c>
      <c r="B41" s="1">
        <v>1</v>
      </c>
    </row>
    <row r="42" spans="1:2">
      <c r="A42" s="1">
        <v>2</v>
      </c>
      <c r="B42" s="1">
        <v>1</v>
      </c>
    </row>
    <row r="43" spans="1:2">
      <c r="A43" s="1">
        <v>2</v>
      </c>
      <c r="B43" s="1">
        <v>1</v>
      </c>
    </row>
    <row r="44" spans="1:2">
      <c r="A44" s="1">
        <v>1</v>
      </c>
      <c r="B44" s="1">
        <v>2</v>
      </c>
    </row>
    <row r="45" spans="1:2">
      <c r="A45" s="1">
        <v>2</v>
      </c>
      <c r="B45" s="1">
        <v>2</v>
      </c>
    </row>
    <row r="46" spans="1:2">
      <c r="A46" s="1">
        <v>1</v>
      </c>
      <c r="B46" s="1">
        <v>1</v>
      </c>
    </row>
    <row r="47" spans="1:2">
      <c r="A47" s="1">
        <v>2</v>
      </c>
      <c r="B47" s="1">
        <v>2</v>
      </c>
    </row>
    <row r="48" spans="1:2">
      <c r="A48" s="1">
        <v>2</v>
      </c>
      <c r="B48" s="1">
        <v>1</v>
      </c>
    </row>
    <row r="49" spans="1:2">
      <c r="A49" s="1">
        <v>1</v>
      </c>
      <c r="B49" s="1">
        <v>1</v>
      </c>
    </row>
    <row r="50" spans="1:2">
      <c r="A50" s="1">
        <v>1</v>
      </c>
      <c r="B50" s="1">
        <v>2</v>
      </c>
    </row>
    <row r="51" spans="1:2">
      <c r="A51" s="1">
        <v>2</v>
      </c>
      <c r="B51" s="1">
        <v>1</v>
      </c>
    </row>
    <row r="52" spans="1:2">
      <c r="A52" s="1">
        <v>1</v>
      </c>
      <c r="B52" s="1">
        <v>1</v>
      </c>
    </row>
    <row r="53" spans="1:2">
      <c r="A53" s="1">
        <v>2</v>
      </c>
      <c r="B53" s="1">
        <v>1</v>
      </c>
    </row>
    <row r="54" spans="1:2">
      <c r="A54" s="1">
        <v>2</v>
      </c>
      <c r="B54" s="1">
        <v>2</v>
      </c>
    </row>
    <row r="55" spans="1:2">
      <c r="A55" s="1">
        <v>1</v>
      </c>
      <c r="B55" s="1">
        <v>2</v>
      </c>
    </row>
    <row r="56" spans="1:2">
      <c r="A56" s="1">
        <v>1</v>
      </c>
      <c r="B56" s="1">
        <v>1</v>
      </c>
    </row>
    <row r="57" spans="1:2">
      <c r="A57" s="1">
        <v>1</v>
      </c>
      <c r="B57" s="1">
        <v>1</v>
      </c>
    </row>
    <row r="58" spans="1:2">
      <c r="A58" s="1">
        <v>2</v>
      </c>
      <c r="B58" s="1">
        <v>1</v>
      </c>
    </row>
    <row r="59" spans="1:2">
      <c r="A59" s="1">
        <v>2</v>
      </c>
      <c r="B59" s="1">
        <v>2</v>
      </c>
    </row>
    <row r="60" spans="1:2">
      <c r="A60" s="1">
        <v>2</v>
      </c>
      <c r="B60" s="1">
        <v>2</v>
      </c>
    </row>
    <row r="61" spans="1:2">
      <c r="A61" s="1">
        <v>2</v>
      </c>
      <c r="B61" s="1">
        <v>2</v>
      </c>
    </row>
    <row r="62" spans="1:2">
      <c r="A62" s="1">
        <v>2</v>
      </c>
      <c r="B62" s="1">
        <v>1</v>
      </c>
    </row>
    <row r="63" spans="1:2">
      <c r="A63" s="1">
        <v>2</v>
      </c>
      <c r="B63" s="1">
        <v>2</v>
      </c>
    </row>
    <row r="64" spans="1:2">
      <c r="A64" s="1">
        <v>2</v>
      </c>
      <c r="B64" s="1">
        <v>2</v>
      </c>
    </row>
    <row r="65" spans="1:2">
      <c r="A65" s="1">
        <v>2</v>
      </c>
      <c r="B65" s="1">
        <v>1</v>
      </c>
    </row>
    <row r="66" spans="1:2">
      <c r="A66" s="1">
        <v>2</v>
      </c>
      <c r="B66" s="1">
        <v>1</v>
      </c>
    </row>
    <row r="67" spans="1:2">
      <c r="A67" s="1">
        <v>1</v>
      </c>
      <c r="B67" s="1">
        <v>1</v>
      </c>
    </row>
    <row r="68" spans="1:2">
      <c r="A68" s="1">
        <v>2</v>
      </c>
      <c r="B68" s="1">
        <v>1</v>
      </c>
    </row>
    <row r="69" spans="1:2">
      <c r="A69" s="1">
        <v>2</v>
      </c>
      <c r="B69" s="1">
        <v>1</v>
      </c>
    </row>
    <row r="70" spans="1:2">
      <c r="A70" s="1">
        <v>2</v>
      </c>
      <c r="B70" s="1">
        <v>1</v>
      </c>
    </row>
    <row r="71" spans="1:2">
      <c r="A71" s="1">
        <v>2</v>
      </c>
      <c r="B71" s="1">
        <v>1</v>
      </c>
    </row>
    <row r="72" spans="1:2">
      <c r="A72" s="1">
        <v>2</v>
      </c>
      <c r="B72" s="1">
        <v>1</v>
      </c>
    </row>
    <row r="73" spans="1:2">
      <c r="A73" s="1">
        <v>2</v>
      </c>
      <c r="B73" s="1">
        <v>1</v>
      </c>
    </row>
    <row r="74" spans="1:2">
      <c r="A74" s="1">
        <v>1</v>
      </c>
      <c r="B74" s="1">
        <v>1</v>
      </c>
    </row>
    <row r="75" spans="1:2">
      <c r="A75" s="1">
        <v>2</v>
      </c>
      <c r="B75" s="1">
        <v>1</v>
      </c>
    </row>
    <row r="76" spans="1:2">
      <c r="A76" s="1">
        <v>2</v>
      </c>
      <c r="B76" s="1">
        <v>1</v>
      </c>
    </row>
    <row r="77" spans="1:2">
      <c r="A77" s="1">
        <v>2</v>
      </c>
      <c r="B77" s="1">
        <v>1</v>
      </c>
    </row>
    <row r="78" spans="1:2">
      <c r="A78" s="1">
        <v>2</v>
      </c>
      <c r="B78" s="1">
        <v>2</v>
      </c>
    </row>
    <row r="79" spans="1:2">
      <c r="A79" s="1">
        <v>2</v>
      </c>
      <c r="B79" s="1">
        <v>2</v>
      </c>
    </row>
    <row r="80" spans="1:2">
      <c r="A80" s="1">
        <v>2</v>
      </c>
      <c r="B80" s="1">
        <v>2</v>
      </c>
    </row>
    <row r="81" spans="1:2">
      <c r="A81" s="1">
        <v>2</v>
      </c>
      <c r="B81" s="1">
        <v>2</v>
      </c>
    </row>
    <row r="82" spans="1:2">
      <c r="A82" s="1">
        <v>2</v>
      </c>
      <c r="B82" s="1">
        <v>1</v>
      </c>
    </row>
    <row r="83" spans="1:2">
      <c r="A83" s="1">
        <v>2</v>
      </c>
      <c r="B83" s="1">
        <v>1</v>
      </c>
    </row>
    <row r="84" spans="1:2">
      <c r="A84" s="1">
        <v>2</v>
      </c>
      <c r="B84" s="1">
        <v>2</v>
      </c>
    </row>
    <row r="85" spans="1:2">
      <c r="A85" s="1">
        <v>2</v>
      </c>
      <c r="B85" s="1">
        <v>2</v>
      </c>
    </row>
    <row r="86" spans="1:2">
      <c r="A86" s="1">
        <v>2</v>
      </c>
      <c r="B86" s="1">
        <v>2</v>
      </c>
    </row>
    <row r="87" spans="1:2">
      <c r="A87" s="1">
        <v>2</v>
      </c>
      <c r="B87" s="1">
        <v>2</v>
      </c>
    </row>
    <row r="88" spans="1:2">
      <c r="A88" s="1">
        <v>2</v>
      </c>
      <c r="B88" s="1">
        <v>1</v>
      </c>
    </row>
    <row r="89" spans="1:2">
      <c r="A89" s="1">
        <v>2</v>
      </c>
      <c r="B89" s="1">
        <v>1</v>
      </c>
    </row>
  </sheetData>
  <mergeCells count="2">
    <mergeCell ref="E1:F1"/>
    <mergeCell ref="E8:F8"/>
  </mergeCells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3A6E2-3F7E-4019-A6C3-58849B0B99A3}">
  <dimension ref="A1:AH110"/>
  <sheetViews>
    <sheetView zoomScaleNormal="100" workbookViewId="0">
      <pane xSplit="1" ySplit="1" topLeftCell="B2" activePane="bottomRight" state="frozen"/>
      <selection pane="bottomRight" activeCell="G11" sqref="G11"/>
      <selection pane="bottomLeft" activeCell="A2" sqref="A2"/>
      <selection pane="topRight" activeCell="B1" sqref="B1"/>
    </sheetView>
  </sheetViews>
  <sheetFormatPr defaultColWidth="8.875" defaultRowHeight="15"/>
  <cols>
    <col min="4" max="4" width="9.375" bestFit="1" customWidth="1"/>
    <col min="11" max="11" width="12.625" bestFit="1" customWidth="1"/>
    <col min="12" max="12" width="15.625" bestFit="1" customWidth="1"/>
    <col min="13" max="13" width="11.125" customWidth="1"/>
    <col min="14" max="14" width="10.125" customWidth="1"/>
    <col min="15" max="15" width="10.625" bestFit="1" customWidth="1"/>
    <col min="16" max="16" width="11.375" bestFit="1" customWidth="1"/>
    <col min="17" max="17" width="11.5" bestFit="1" customWidth="1"/>
    <col min="18" max="18" width="23.625" customWidth="1"/>
    <col min="19" max="19" width="16.5" bestFit="1" customWidth="1"/>
    <col min="21" max="21" width="12.125" bestFit="1" customWidth="1"/>
  </cols>
  <sheetData>
    <row r="1" spans="1:34">
      <c r="A1" s="2" t="s">
        <v>164</v>
      </c>
      <c r="B1" s="2" t="s">
        <v>7</v>
      </c>
      <c r="C1" s="2" t="s">
        <v>11</v>
      </c>
      <c r="D1" s="2" t="s">
        <v>14</v>
      </c>
      <c r="E1" s="2" t="s">
        <v>16</v>
      </c>
      <c r="F1" s="2" t="s">
        <v>23</v>
      </c>
      <c r="G1" s="2" t="s">
        <v>28</v>
      </c>
      <c r="H1" s="2" t="s">
        <v>30</v>
      </c>
      <c r="I1" s="2" t="s">
        <v>34</v>
      </c>
      <c r="J1" s="2" t="s">
        <v>38</v>
      </c>
      <c r="K1" s="2" t="s">
        <v>40</v>
      </c>
      <c r="L1" s="2" t="s">
        <v>46</v>
      </c>
      <c r="M1" s="2" t="s">
        <v>50</v>
      </c>
      <c r="N1" s="2" t="s">
        <v>52</v>
      </c>
      <c r="O1" s="2" t="s">
        <v>54</v>
      </c>
      <c r="P1" s="2" t="s">
        <v>56</v>
      </c>
      <c r="Q1" s="2" t="s">
        <v>58</v>
      </c>
      <c r="R1" s="2" t="s">
        <v>62</v>
      </c>
      <c r="S1" s="2" t="s">
        <v>122</v>
      </c>
      <c r="T1" s="2" t="s">
        <v>123</v>
      </c>
      <c r="U1" s="2" t="s">
        <v>68</v>
      </c>
      <c r="V1" s="2" t="s">
        <v>74</v>
      </c>
      <c r="W1" s="2" t="s">
        <v>78</v>
      </c>
      <c r="X1" s="2" t="s">
        <v>124</v>
      </c>
      <c r="Y1" s="2" t="s">
        <v>125</v>
      </c>
      <c r="Z1" s="2" t="s">
        <v>126</v>
      </c>
      <c r="AA1" s="2" t="s">
        <v>127</v>
      </c>
      <c r="AB1" s="2" t="s">
        <v>128</v>
      </c>
      <c r="AC1" s="2" t="s">
        <v>129</v>
      </c>
      <c r="AD1" s="2" t="s">
        <v>112</v>
      </c>
      <c r="AE1" s="2" t="s">
        <v>130</v>
      </c>
      <c r="AF1" s="2" t="s">
        <v>131</v>
      </c>
      <c r="AG1" s="2" t="s">
        <v>132</v>
      </c>
      <c r="AH1" s="2" t="s">
        <v>133</v>
      </c>
    </row>
    <row r="2" spans="1:34">
      <c r="A2">
        <v>1</v>
      </c>
      <c r="B2" s="1">
        <v>0</v>
      </c>
      <c r="C2" s="1">
        <v>28</v>
      </c>
      <c r="D2" s="8">
        <v>15000</v>
      </c>
      <c r="E2" s="1">
        <v>4</v>
      </c>
      <c r="F2" s="1">
        <v>1</v>
      </c>
      <c r="G2" s="1">
        <v>4</v>
      </c>
      <c r="H2" s="1">
        <v>2</v>
      </c>
      <c r="I2" s="1">
        <v>1</v>
      </c>
      <c r="J2" s="1">
        <v>3</v>
      </c>
      <c r="K2" s="1">
        <v>2</v>
      </c>
      <c r="L2" s="1">
        <v>1</v>
      </c>
      <c r="M2" s="1">
        <v>1</v>
      </c>
      <c r="N2" s="1">
        <v>0</v>
      </c>
      <c r="O2" s="1">
        <v>0</v>
      </c>
      <c r="P2" s="1">
        <v>0</v>
      </c>
      <c r="Q2" s="1">
        <v>1</v>
      </c>
      <c r="R2" s="1">
        <v>0</v>
      </c>
      <c r="S2" s="1">
        <v>1</v>
      </c>
      <c r="T2" s="1">
        <v>0</v>
      </c>
      <c r="U2" s="1">
        <v>2</v>
      </c>
      <c r="V2" s="1">
        <v>1</v>
      </c>
      <c r="W2" s="1">
        <v>3</v>
      </c>
      <c r="X2" s="1">
        <v>2</v>
      </c>
      <c r="Y2" s="1">
        <v>5</v>
      </c>
      <c r="Z2" s="1">
        <v>1</v>
      </c>
      <c r="AA2" s="1">
        <v>4</v>
      </c>
      <c r="AB2" s="1">
        <v>4</v>
      </c>
      <c r="AC2" s="1">
        <v>4</v>
      </c>
      <c r="AD2" s="1">
        <v>3</v>
      </c>
      <c r="AE2" s="1">
        <v>5</v>
      </c>
      <c r="AF2" s="1">
        <v>3</v>
      </c>
      <c r="AG2" s="1">
        <v>4</v>
      </c>
      <c r="AH2" s="1">
        <v>4</v>
      </c>
    </row>
    <row r="3" spans="1:34">
      <c r="A3">
        <v>2</v>
      </c>
      <c r="B3" s="1">
        <v>0</v>
      </c>
      <c r="C3" s="1">
        <v>50</v>
      </c>
      <c r="D3" s="8">
        <v>100000</v>
      </c>
      <c r="E3" s="1">
        <v>2</v>
      </c>
      <c r="F3" s="1">
        <v>2</v>
      </c>
      <c r="G3" s="1">
        <v>5</v>
      </c>
      <c r="H3" s="1">
        <v>1</v>
      </c>
      <c r="I3" s="1">
        <v>2</v>
      </c>
      <c r="J3" s="1">
        <v>50</v>
      </c>
      <c r="K3" s="1">
        <v>1</v>
      </c>
      <c r="L3" s="1">
        <v>1</v>
      </c>
      <c r="M3" s="1">
        <v>1</v>
      </c>
      <c r="N3" s="1">
        <v>0</v>
      </c>
      <c r="O3" s="1">
        <v>0</v>
      </c>
      <c r="P3" s="1">
        <v>0</v>
      </c>
      <c r="Q3" s="1">
        <v>1</v>
      </c>
      <c r="R3" s="1">
        <v>0</v>
      </c>
      <c r="S3" s="1">
        <v>0</v>
      </c>
      <c r="T3" s="1">
        <v>1</v>
      </c>
      <c r="U3" s="1">
        <v>2</v>
      </c>
      <c r="V3" s="1">
        <v>1</v>
      </c>
      <c r="W3" s="1">
        <v>1</v>
      </c>
      <c r="X3" s="1">
        <v>1</v>
      </c>
      <c r="Y3" s="1">
        <v>1</v>
      </c>
      <c r="Z3" s="1">
        <v>2</v>
      </c>
      <c r="AA3" s="1">
        <v>2</v>
      </c>
      <c r="AB3" s="1">
        <v>2</v>
      </c>
      <c r="AC3" s="1">
        <v>2</v>
      </c>
      <c r="AD3" s="1">
        <v>3</v>
      </c>
      <c r="AE3" s="1">
        <v>2</v>
      </c>
      <c r="AF3" s="1">
        <v>3</v>
      </c>
      <c r="AG3" s="1">
        <v>1</v>
      </c>
      <c r="AH3" s="1">
        <v>2</v>
      </c>
    </row>
    <row r="4" spans="1:34">
      <c r="A4">
        <v>3</v>
      </c>
      <c r="B4" s="1">
        <v>0</v>
      </c>
      <c r="C4" s="1">
        <v>27</v>
      </c>
      <c r="D4" s="8">
        <v>60000</v>
      </c>
      <c r="E4" s="1">
        <v>4</v>
      </c>
      <c r="F4" s="1">
        <v>1</v>
      </c>
      <c r="G4" s="1">
        <v>2</v>
      </c>
      <c r="H4" s="1">
        <v>1</v>
      </c>
      <c r="I4" s="1">
        <v>1</v>
      </c>
      <c r="J4" s="1">
        <v>4</v>
      </c>
      <c r="K4" s="1">
        <v>1</v>
      </c>
      <c r="L4" s="1">
        <v>1</v>
      </c>
      <c r="M4" s="1">
        <v>1</v>
      </c>
      <c r="N4" s="1">
        <v>1</v>
      </c>
      <c r="O4" s="1">
        <v>1</v>
      </c>
      <c r="P4" s="1">
        <v>0</v>
      </c>
      <c r="Q4" s="1">
        <v>1</v>
      </c>
      <c r="R4" s="1">
        <v>1</v>
      </c>
      <c r="S4" s="1">
        <v>0</v>
      </c>
      <c r="T4" s="1">
        <v>1</v>
      </c>
      <c r="U4" s="1">
        <v>4</v>
      </c>
      <c r="V4" s="1">
        <v>1</v>
      </c>
      <c r="W4" s="1">
        <v>3</v>
      </c>
      <c r="X4" s="1">
        <v>1</v>
      </c>
      <c r="Y4" s="1">
        <v>2</v>
      </c>
      <c r="Z4" s="1">
        <v>3</v>
      </c>
      <c r="AA4" s="1">
        <v>5</v>
      </c>
      <c r="AB4" s="1">
        <v>4</v>
      </c>
      <c r="AC4" s="1">
        <v>5</v>
      </c>
      <c r="AD4" s="1">
        <v>4</v>
      </c>
      <c r="AE4" s="1">
        <v>5</v>
      </c>
      <c r="AF4" s="1">
        <v>5</v>
      </c>
      <c r="AG4" s="1">
        <v>4</v>
      </c>
      <c r="AH4" s="1">
        <v>5</v>
      </c>
    </row>
    <row r="5" spans="1:34">
      <c r="A5">
        <v>4</v>
      </c>
      <c r="B5" s="1">
        <v>1</v>
      </c>
      <c r="C5" s="1">
        <v>30</v>
      </c>
      <c r="D5" s="8">
        <v>35000</v>
      </c>
      <c r="E5" s="1">
        <v>3</v>
      </c>
      <c r="F5" s="1">
        <v>1</v>
      </c>
      <c r="G5" s="1">
        <v>1</v>
      </c>
      <c r="H5" s="1">
        <v>2</v>
      </c>
      <c r="I5" s="1">
        <v>2</v>
      </c>
      <c r="J5" s="1">
        <v>30</v>
      </c>
      <c r="K5" s="1">
        <v>1</v>
      </c>
      <c r="L5" s="1">
        <v>1</v>
      </c>
      <c r="M5" s="1">
        <v>0</v>
      </c>
      <c r="N5" s="1">
        <v>1</v>
      </c>
      <c r="O5" s="1">
        <v>0</v>
      </c>
      <c r="P5" s="1">
        <v>1</v>
      </c>
      <c r="Q5" s="1">
        <v>0</v>
      </c>
      <c r="R5" s="1">
        <v>0</v>
      </c>
      <c r="S5" s="1">
        <v>1</v>
      </c>
      <c r="T5" s="1">
        <v>0</v>
      </c>
      <c r="U5" s="1">
        <v>3</v>
      </c>
      <c r="V5" s="1">
        <v>2</v>
      </c>
      <c r="W5" s="1">
        <v>2</v>
      </c>
      <c r="X5" s="1">
        <v>5</v>
      </c>
      <c r="Y5" s="1">
        <v>2</v>
      </c>
      <c r="Z5" s="1">
        <v>4</v>
      </c>
      <c r="AA5" s="1">
        <v>4</v>
      </c>
      <c r="AB5" s="1">
        <v>5</v>
      </c>
      <c r="AC5" s="1">
        <v>4</v>
      </c>
      <c r="AD5" s="1">
        <v>3</v>
      </c>
      <c r="AE5" s="1">
        <v>3</v>
      </c>
      <c r="AF5" s="1">
        <v>3</v>
      </c>
      <c r="AG5" s="1">
        <v>4</v>
      </c>
      <c r="AH5" s="1">
        <v>4</v>
      </c>
    </row>
    <row r="6" spans="1:34">
      <c r="A6">
        <v>5</v>
      </c>
      <c r="B6" s="1">
        <v>1</v>
      </c>
      <c r="C6" s="1">
        <v>35</v>
      </c>
      <c r="D6" s="8">
        <v>40000</v>
      </c>
      <c r="E6" s="1">
        <v>1</v>
      </c>
      <c r="F6" s="1">
        <v>1</v>
      </c>
      <c r="G6" s="1">
        <v>1</v>
      </c>
      <c r="H6" s="1">
        <v>1</v>
      </c>
      <c r="I6" s="1">
        <v>2</v>
      </c>
      <c r="J6" s="1">
        <v>40</v>
      </c>
      <c r="K6" s="1">
        <v>2</v>
      </c>
      <c r="L6" s="1">
        <v>0</v>
      </c>
      <c r="M6" s="1">
        <v>1</v>
      </c>
      <c r="N6" s="1">
        <v>0</v>
      </c>
      <c r="O6" s="1">
        <v>1</v>
      </c>
      <c r="P6" s="1">
        <v>1</v>
      </c>
      <c r="Q6" s="1">
        <v>0</v>
      </c>
      <c r="R6" s="1">
        <v>0</v>
      </c>
      <c r="S6" s="1">
        <v>1</v>
      </c>
      <c r="T6" s="1">
        <v>0</v>
      </c>
      <c r="U6" s="1">
        <v>3</v>
      </c>
      <c r="V6" s="1">
        <v>2</v>
      </c>
      <c r="W6" s="1">
        <v>3</v>
      </c>
      <c r="X6" s="1">
        <v>3</v>
      </c>
      <c r="Y6" s="1">
        <v>4</v>
      </c>
      <c r="Z6" s="1">
        <v>2</v>
      </c>
      <c r="AA6" s="1">
        <v>4</v>
      </c>
      <c r="AB6" s="1">
        <v>3</v>
      </c>
      <c r="AC6" s="1">
        <v>5</v>
      </c>
      <c r="AD6" s="1">
        <v>4</v>
      </c>
      <c r="AE6" s="1">
        <v>3</v>
      </c>
      <c r="AF6" s="1">
        <v>3</v>
      </c>
      <c r="AG6" s="1">
        <v>4</v>
      </c>
      <c r="AH6" s="1">
        <v>4</v>
      </c>
    </row>
    <row r="7" spans="1:34">
      <c r="A7">
        <v>6</v>
      </c>
      <c r="B7" s="1">
        <v>1</v>
      </c>
      <c r="C7" s="1">
        <v>29</v>
      </c>
      <c r="D7" s="8">
        <v>30000</v>
      </c>
      <c r="E7" s="1">
        <v>3</v>
      </c>
      <c r="F7" s="1">
        <v>1</v>
      </c>
      <c r="G7" s="1">
        <v>1</v>
      </c>
      <c r="H7" s="1">
        <v>1</v>
      </c>
      <c r="I7" s="1">
        <v>2</v>
      </c>
      <c r="J7" s="1">
        <v>30</v>
      </c>
      <c r="K7" s="1">
        <v>3</v>
      </c>
      <c r="L7" s="1">
        <v>0</v>
      </c>
      <c r="M7" s="1">
        <v>1</v>
      </c>
      <c r="N7" s="1">
        <v>1</v>
      </c>
      <c r="O7" s="1">
        <v>1</v>
      </c>
      <c r="P7" s="1">
        <v>1</v>
      </c>
      <c r="Q7" s="1">
        <v>0</v>
      </c>
      <c r="R7" s="1">
        <v>0</v>
      </c>
      <c r="S7" s="1">
        <v>1</v>
      </c>
      <c r="T7" s="1">
        <v>0</v>
      </c>
      <c r="U7" s="1">
        <v>4</v>
      </c>
      <c r="V7" s="1">
        <v>2</v>
      </c>
      <c r="W7" s="1">
        <v>3</v>
      </c>
      <c r="X7" s="1">
        <v>3</v>
      </c>
      <c r="Y7" s="1">
        <v>4</v>
      </c>
      <c r="Z7" s="1">
        <v>2</v>
      </c>
      <c r="AA7" s="1">
        <v>4</v>
      </c>
      <c r="AB7" s="1">
        <v>3</v>
      </c>
      <c r="AC7" s="1">
        <v>4</v>
      </c>
      <c r="AD7" s="1">
        <v>2</v>
      </c>
      <c r="AE7" s="1">
        <v>4</v>
      </c>
      <c r="AF7" s="1">
        <v>4</v>
      </c>
      <c r="AG7" s="1">
        <v>3</v>
      </c>
      <c r="AH7" s="1">
        <v>4</v>
      </c>
    </row>
    <row r="8" spans="1:34">
      <c r="A8">
        <v>7</v>
      </c>
      <c r="B8" s="1">
        <v>0</v>
      </c>
      <c r="C8" s="1">
        <v>27</v>
      </c>
      <c r="D8" s="8">
        <v>60000</v>
      </c>
      <c r="E8" s="1">
        <v>4</v>
      </c>
      <c r="F8" s="1">
        <v>1</v>
      </c>
      <c r="G8" s="1">
        <v>2</v>
      </c>
      <c r="H8" s="1">
        <v>1</v>
      </c>
      <c r="I8" s="1">
        <v>1</v>
      </c>
      <c r="J8" s="1">
        <v>4</v>
      </c>
      <c r="K8" s="1">
        <v>1</v>
      </c>
      <c r="L8" s="1">
        <v>1</v>
      </c>
      <c r="M8" s="1">
        <v>1</v>
      </c>
      <c r="N8" s="1">
        <v>1</v>
      </c>
      <c r="O8" s="1">
        <v>1</v>
      </c>
      <c r="P8" s="1">
        <v>0</v>
      </c>
      <c r="Q8" s="1">
        <v>1</v>
      </c>
      <c r="R8" s="1">
        <v>1</v>
      </c>
      <c r="S8" s="1">
        <v>0</v>
      </c>
      <c r="T8" s="1">
        <v>1</v>
      </c>
      <c r="U8" s="1">
        <v>4</v>
      </c>
      <c r="V8" s="1">
        <v>1</v>
      </c>
      <c r="W8" s="1">
        <v>3</v>
      </c>
      <c r="X8" s="1">
        <v>1</v>
      </c>
      <c r="Y8" s="1">
        <v>2</v>
      </c>
      <c r="Z8" s="1">
        <v>3</v>
      </c>
      <c r="AA8" s="1">
        <v>5</v>
      </c>
      <c r="AB8" s="1">
        <v>4</v>
      </c>
      <c r="AC8" s="1">
        <v>5</v>
      </c>
      <c r="AD8" s="1">
        <v>4</v>
      </c>
      <c r="AE8" s="1">
        <v>5</v>
      </c>
      <c r="AF8" s="1">
        <v>5</v>
      </c>
      <c r="AG8" s="1">
        <v>4</v>
      </c>
      <c r="AH8" s="1">
        <v>5</v>
      </c>
    </row>
    <row r="9" spans="1:34">
      <c r="A9">
        <v>8</v>
      </c>
      <c r="B9" s="1">
        <v>0</v>
      </c>
      <c r="C9" s="1">
        <v>21</v>
      </c>
      <c r="D9" s="8">
        <v>12000</v>
      </c>
      <c r="E9" s="1">
        <v>4</v>
      </c>
      <c r="F9" s="1">
        <v>1</v>
      </c>
      <c r="G9" s="1">
        <v>2</v>
      </c>
      <c r="H9" s="1">
        <v>1</v>
      </c>
      <c r="I9" s="1">
        <v>2</v>
      </c>
      <c r="J9" s="1">
        <v>4</v>
      </c>
      <c r="K9" s="1">
        <v>1</v>
      </c>
      <c r="L9" s="1">
        <v>1</v>
      </c>
      <c r="M9" s="1">
        <v>1</v>
      </c>
      <c r="N9" s="1">
        <v>0</v>
      </c>
      <c r="O9" s="1">
        <v>0</v>
      </c>
      <c r="P9" s="1">
        <v>0</v>
      </c>
      <c r="Q9" s="1">
        <v>1</v>
      </c>
      <c r="R9" s="1">
        <v>0</v>
      </c>
      <c r="S9" s="1">
        <v>1</v>
      </c>
      <c r="T9" s="1">
        <v>1</v>
      </c>
      <c r="U9" s="1">
        <v>2</v>
      </c>
      <c r="V9" s="1">
        <v>2</v>
      </c>
      <c r="W9" s="1">
        <v>2</v>
      </c>
      <c r="X9" s="1">
        <v>3</v>
      </c>
      <c r="Y9" s="1">
        <v>2</v>
      </c>
      <c r="Z9" s="1">
        <v>1</v>
      </c>
      <c r="AA9" s="1">
        <v>3</v>
      </c>
      <c r="AB9" s="1">
        <v>2</v>
      </c>
      <c r="AC9" s="1">
        <v>4</v>
      </c>
      <c r="AD9" s="1">
        <v>3</v>
      </c>
      <c r="AE9" s="1">
        <v>3</v>
      </c>
      <c r="AF9" s="1">
        <v>4</v>
      </c>
      <c r="AG9" s="1">
        <v>5</v>
      </c>
      <c r="AH9" s="1">
        <v>4</v>
      </c>
    </row>
    <row r="10" spans="1:34">
      <c r="A10">
        <v>9</v>
      </c>
      <c r="B10" s="1">
        <v>1</v>
      </c>
      <c r="C10" s="1">
        <v>25</v>
      </c>
      <c r="D10" s="8">
        <v>10000</v>
      </c>
      <c r="E10" s="1">
        <v>4</v>
      </c>
      <c r="F10" s="1">
        <v>1</v>
      </c>
      <c r="G10" s="1">
        <v>1</v>
      </c>
      <c r="H10" s="1">
        <v>2</v>
      </c>
      <c r="I10" s="1">
        <v>2</v>
      </c>
      <c r="J10" s="1">
        <v>4</v>
      </c>
      <c r="K10" s="1">
        <v>2</v>
      </c>
      <c r="L10" s="1">
        <v>0</v>
      </c>
      <c r="M10" s="1">
        <v>0</v>
      </c>
      <c r="N10" s="1">
        <v>1</v>
      </c>
      <c r="O10" s="1">
        <v>1</v>
      </c>
      <c r="P10" s="1">
        <v>1</v>
      </c>
      <c r="Q10" s="1">
        <v>0</v>
      </c>
      <c r="R10" s="1">
        <v>1</v>
      </c>
      <c r="S10" s="1">
        <v>1</v>
      </c>
      <c r="T10" s="1">
        <v>0</v>
      </c>
      <c r="U10" s="1">
        <v>2</v>
      </c>
      <c r="V10" s="1">
        <v>2</v>
      </c>
      <c r="W10" s="1">
        <v>1</v>
      </c>
      <c r="X10" s="1">
        <v>1</v>
      </c>
      <c r="Y10" s="1">
        <v>3</v>
      </c>
      <c r="Z10" s="1">
        <v>5</v>
      </c>
      <c r="AA10" s="1">
        <v>1</v>
      </c>
      <c r="AB10" s="1">
        <v>3</v>
      </c>
      <c r="AC10" s="1">
        <v>4</v>
      </c>
      <c r="AD10" s="1">
        <v>3</v>
      </c>
      <c r="AE10" s="1">
        <v>4</v>
      </c>
      <c r="AF10" s="1">
        <v>2</v>
      </c>
      <c r="AG10" s="1">
        <v>3</v>
      </c>
      <c r="AH10" s="1">
        <v>4</v>
      </c>
    </row>
    <row r="11" spans="1:34">
      <c r="A11">
        <v>10</v>
      </c>
      <c r="B11" s="1">
        <v>1</v>
      </c>
      <c r="C11" s="1">
        <v>25</v>
      </c>
      <c r="D11" s="8">
        <v>25000</v>
      </c>
      <c r="E11" s="1">
        <v>4</v>
      </c>
      <c r="F11" s="1">
        <v>1</v>
      </c>
      <c r="G11" s="1">
        <v>3</v>
      </c>
      <c r="H11" s="1">
        <v>1</v>
      </c>
      <c r="I11" s="1">
        <v>1</v>
      </c>
      <c r="J11" s="1">
        <v>1</v>
      </c>
      <c r="K11" s="1">
        <v>1</v>
      </c>
      <c r="L11" s="1">
        <v>0</v>
      </c>
      <c r="M11" s="1">
        <v>1</v>
      </c>
      <c r="N11" s="1">
        <v>0</v>
      </c>
      <c r="O11" s="1">
        <v>1</v>
      </c>
      <c r="P11" s="1">
        <v>0</v>
      </c>
      <c r="Q11" s="1">
        <v>0</v>
      </c>
      <c r="R11" s="1">
        <v>0</v>
      </c>
      <c r="S11" s="1">
        <v>0</v>
      </c>
      <c r="T11" s="1">
        <v>1</v>
      </c>
      <c r="U11" s="1">
        <v>1</v>
      </c>
      <c r="V11" s="1">
        <v>2</v>
      </c>
      <c r="W11" s="1">
        <v>2</v>
      </c>
      <c r="X11" s="1">
        <v>2</v>
      </c>
      <c r="Y11" s="1">
        <v>1</v>
      </c>
      <c r="Z11" s="1">
        <v>2</v>
      </c>
      <c r="AA11" s="1">
        <v>3</v>
      </c>
      <c r="AB11" s="1">
        <v>3</v>
      </c>
      <c r="AC11" s="1">
        <v>3</v>
      </c>
      <c r="AD11" s="1">
        <v>3</v>
      </c>
      <c r="AE11" s="1">
        <v>3</v>
      </c>
      <c r="AF11" s="1">
        <v>3</v>
      </c>
      <c r="AG11" s="1">
        <v>3</v>
      </c>
      <c r="AH11" s="1">
        <v>3</v>
      </c>
    </row>
    <row r="12" spans="1:34">
      <c r="A12">
        <v>11</v>
      </c>
      <c r="B12" s="1">
        <v>1</v>
      </c>
      <c r="C12" s="1">
        <v>25</v>
      </c>
      <c r="D12" s="8">
        <v>12000</v>
      </c>
      <c r="E12" s="1">
        <v>4</v>
      </c>
      <c r="F12" s="1">
        <v>1</v>
      </c>
      <c r="G12" s="1">
        <v>3</v>
      </c>
      <c r="H12" s="1">
        <v>2</v>
      </c>
      <c r="I12" s="1">
        <v>2</v>
      </c>
      <c r="J12" s="1">
        <v>25</v>
      </c>
      <c r="K12" s="1">
        <v>1</v>
      </c>
      <c r="L12" s="1">
        <v>1</v>
      </c>
      <c r="M12" s="1">
        <v>0</v>
      </c>
      <c r="N12" s="1">
        <v>1</v>
      </c>
      <c r="O12" s="1">
        <v>0</v>
      </c>
      <c r="P12" s="1">
        <v>1</v>
      </c>
      <c r="Q12" s="1">
        <v>1</v>
      </c>
      <c r="R12" s="1">
        <v>1</v>
      </c>
      <c r="S12" s="1">
        <v>0</v>
      </c>
      <c r="T12" s="1">
        <v>0</v>
      </c>
      <c r="U12" s="1">
        <v>1</v>
      </c>
      <c r="V12" s="1">
        <v>1</v>
      </c>
      <c r="W12" s="1">
        <v>5</v>
      </c>
      <c r="X12" s="1">
        <v>3</v>
      </c>
      <c r="Y12" s="1">
        <v>5</v>
      </c>
      <c r="Z12" s="1">
        <v>4</v>
      </c>
      <c r="AA12" s="1">
        <v>5</v>
      </c>
      <c r="AB12" s="1">
        <v>5</v>
      </c>
      <c r="AC12" s="1">
        <v>5</v>
      </c>
      <c r="AD12" s="1">
        <v>4</v>
      </c>
      <c r="AE12" s="1">
        <v>4</v>
      </c>
      <c r="AF12" s="1">
        <v>4</v>
      </c>
      <c r="AG12" s="1">
        <v>4</v>
      </c>
      <c r="AH12" s="1">
        <v>3</v>
      </c>
    </row>
    <row r="13" spans="1:34">
      <c r="A13">
        <v>12</v>
      </c>
      <c r="B13" s="1">
        <v>1</v>
      </c>
      <c r="C13" s="1">
        <v>25</v>
      </c>
      <c r="D13" s="8">
        <v>50000</v>
      </c>
      <c r="E13" s="1">
        <v>5</v>
      </c>
      <c r="F13" s="1">
        <v>1</v>
      </c>
      <c r="G13" s="1">
        <v>1</v>
      </c>
      <c r="H13" s="1">
        <v>1</v>
      </c>
      <c r="I13" s="1">
        <v>2</v>
      </c>
      <c r="J13" s="1">
        <v>10</v>
      </c>
      <c r="K13" s="1">
        <v>1</v>
      </c>
      <c r="L13" s="1">
        <v>1</v>
      </c>
      <c r="M13" s="1">
        <v>1</v>
      </c>
      <c r="N13" s="1">
        <v>1</v>
      </c>
      <c r="O13" s="1">
        <v>0</v>
      </c>
      <c r="P13" s="1">
        <v>0</v>
      </c>
      <c r="Q13" s="1">
        <v>1</v>
      </c>
      <c r="R13" s="1">
        <v>1</v>
      </c>
      <c r="S13" s="1">
        <v>1</v>
      </c>
      <c r="T13" s="1">
        <v>1</v>
      </c>
      <c r="U13" s="1">
        <v>2</v>
      </c>
      <c r="V13" s="1">
        <v>1</v>
      </c>
      <c r="W13" s="1">
        <v>10</v>
      </c>
      <c r="X13" s="1">
        <v>1</v>
      </c>
      <c r="Y13" s="1">
        <v>3</v>
      </c>
      <c r="Z13" s="1">
        <v>2</v>
      </c>
      <c r="AA13" s="1">
        <v>3</v>
      </c>
      <c r="AB13" s="1">
        <v>3</v>
      </c>
      <c r="AC13" s="1">
        <v>3</v>
      </c>
      <c r="AD13" s="1">
        <v>5</v>
      </c>
      <c r="AE13" s="1">
        <v>2</v>
      </c>
      <c r="AF13" s="1">
        <v>3</v>
      </c>
      <c r="AG13" s="1">
        <v>1</v>
      </c>
      <c r="AH13" s="1">
        <v>4</v>
      </c>
    </row>
    <row r="14" spans="1:34">
      <c r="A14">
        <v>13</v>
      </c>
      <c r="B14" s="1">
        <v>1</v>
      </c>
      <c r="C14" s="1">
        <v>20</v>
      </c>
      <c r="D14" s="8">
        <v>15000</v>
      </c>
      <c r="E14" s="1">
        <v>4</v>
      </c>
      <c r="F14" s="1">
        <v>1</v>
      </c>
      <c r="G14" s="1">
        <v>5</v>
      </c>
      <c r="H14" s="1">
        <v>2</v>
      </c>
      <c r="I14" s="1">
        <v>2</v>
      </c>
      <c r="J14" s="1">
        <v>20</v>
      </c>
      <c r="K14" s="1">
        <v>1</v>
      </c>
      <c r="L14" s="1">
        <v>1</v>
      </c>
      <c r="M14" s="1">
        <v>1</v>
      </c>
      <c r="N14" s="1">
        <v>1</v>
      </c>
      <c r="O14" s="1">
        <v>0</v>
      </c>
      <c r="P14" s="1">
        <v>1</v>
      </c>
      <c r="Q14" s="1">
        <v>1</v>
      </c>
      <c r="R14" s="1">
        <v>0</v>
      </c>
      <c r="S14" s="1">
        <v>0</v>
      </c>
      <c r="T14" s="1">
        <v>1</v>
      </c>
      <c r="U14" s="1">
        <v>2</v>
      </c>
      <c r="V14" s="1">
        <v>1</v>
      </c>
      <c r="W14" s="1">
        <v>2</v>
      </c>
      <c r="X14" s="1">
        <v>4</v>
      </c>
      <c r="Y14" s="1">
        <v>2</v>
      </c>
      <c r="Z14" s="1">
        <v>3</v>
      </c>
      <c r="AA14" s="1">
        <v>5</v>
      </c>
      <c r="AB14" s="1">
        <v>4</v>
      </c>
      <c r="AC14" s="1">
        <v>4</v>
      </c>
      <c r="AD14" s="1">
        <v>4</v>
      </c>
      <c r="AE14" s="1">
        <v>4</v>
      </c>
      <c r="AF14" s="1">
        <v>3</v>
      </c>
      <c r="AG14" s="1">
        <v>4</v>
      </c>
      <c r="AH14" s="1">
        <v>3</v>
      </c>
    </row>
    <row r="15" spans="1:34">
      <c r="A15">
        <v>14</v>
      </c>
      <c r="B15" s="1">
        <v>1</v>
      </c>
      <c r="C15" s="1">
        <v>30</v>
      </c>
      <c r="D15" s="8">
        <v>18000</v>
      </c>
      <c r="E15" s="1">
        <v>4</v>
      </c>
      <c r="F15" s="1">
        <v>2</v>
      </c>
      <c r="G15" s="1">
        <v>4</v>
      </c>
      <c r="H15" s="1">
        <v>1</v>
      </c>
      <c r="I15" s="1">
        <v>1</v>
      </c>
      <c r="J15" s="1">
        <v>9</v>
      </c>
      <c r="K15" s="1">
        <v>1</v>
      </c>
      <c r="L15" s="1">
        <v>1</v>
      </c>
      <c r="M15" s="1">
        <v>0</v>
      </c>
      <c r="N15" s="1">
        <v>0</v>
      </c>
      <c r="O15" s="1">
        <v>1</v>
      </c>
      <c r="P15" s="1">
        <v>0</v>
      </c>
      <c r="Q15" s="1">
        <v>1</v>
      </c>
      <c r="R15" s="1">
        <v>0</v>
      </c>
      <c r="S15" s="1">
        <v>0</v>
      </c>
      <c r="T15" s="1">
        <v>0</v>
      </c>
      <c r="U15" s="1">
        <v>1</v>
      </c>
      <c r="V15" s="1">
        <v>2</v>
      </c>
      <c r="W15" s="1">
        <v>2</v>
      </c>
      <c r="X15" s="1">
        <v>2</v>
      </c>
      <c r="Y15" s="1">
        <v>4</v>
      </c>
      <c r="Z15" s="1">
        <v>1</v>
      </c>
      <c r="AA15" s="1">
        <v>5</v>
      </c>
      <c r="AB15" s="1">
        <v>5</v>
      </c>
      <c r="AC15" s="1">
        <v>4</v>
      </c>
      <c r="AD15" s="1">
        <v>4</v>
      </c>
      <c r="AE15" s="1">
        <v>2</v>
      </c>
      <c r="AF15" s="1">
        <v>3</v>
      </c>
      <c r="AG15" s="1">
        <v>3</v>
      </c>
      <c r="AH15" s="1">
        <v>3</v>
      </c>
    </row>
    <row r="16" spans="1:34">
      <c r="A16">
        <v>15</v>
      </c>
      <c r="B16" s="1">
        <v>0</v>
      </c>
      <c r="C16" s="1">
        <v>25</v>
      </c>
      <c r="D16" s="8">
        <v>60000</v>
      </c>
      <c r="E16" s="1">
        <v>5</v>
      </c>
      <c r="F16" s="1">
        <v>1</v>
      </c>
      <c r="G16" s="1">
        <v>8</v>
      </c>
      <c r="H16" s="1">
        <v>2</v>
      </c>
      <c r="I16" s="1">
        <v>1</v>
      </c>
      <c r="J16" s="1">
        <v>2</v>
      </c>
      <c r="K16" s="1">
        <v>2</v>
      </c>
      <c r="L16" s="1">
        <v>0</v>
      </c>
      <c r="M16" s="1">
        <v>1</v>
      </c>
      <c r="N16" s="1">
        <v>1</v>
      </c>
      <c r="O16" s="1">
        <v>0</v>
      </c>
      <c r="P16" s="1">
        <v>1</v>
      </c>
      <c r="Q16" s="1">
        <v>0</v>
      </c>
      <c r="R16" s="1">
        <v>1</v>
      </c>
      <c r="S16" s="1">
        <v>0</v>
      </c>
      <c r="T16" s="1">
        <v>0</v>
      </c>
      <c r="U16" s="1">
        <v>2</v>
      </c>
      <c r="V16" s="1">
        <v>1</v>
      </c>
      <c r="W16" s="1">
        <v>2</v>
      </c>
      <c r="X16" s="1">
        <v>4</v>
      </c>
      <c r="Y16" s="1">
        <v>2</v>
      </c>
      <c r="Z16" s="1">
        <v>3</v>
      </c>
      <c r="AA16" s="1">
        <v>3</v>
      </c>
      <c r="AB16" s="1">
        <v>5</v>
      </c>
      <c r="AC16" s="1">
        <v>4</v>
      </c>
      <c r="AD16" s="1">
        <v>1</v>
      </c>
      <c r="AE16" s="1">
        <v>2</v>
      </c>
      <c r="AF16" s="1">
        <v>4</v>
      </c>
      <c r="AG16" s="1">
        <v>5</v>
      </c>
      <c r="AH16" s="1">
        <v>3</v>
      </c>
    </row>
    <row r="17" spans="1:34">
      <c r="A17">
        <v>16</v>
      </c>
      <c r="B17" s="1">
        <v>1</v>
      </c>
      <c r="C17" s="1">
        <v>30</v>
      </c>
      <c r="D17" s="8">
        <v>30000</v>
      </c>
      <c r="E17" s="1">
        <v>4</v>
      </c>
      <c r="F17" s="1">
        <v>1</v>
      </c>
      <c r="G17" s="1">
        <v>5</v>
      </c>
      <c r="H17" s="1">
        <v>2</v>
      </c>
      <c r="I17" s="1">
        <v>1</v>
      </c>
      <c r="J17" s="1">
        <v>2</v>
      </c>
      <c r="K17" s="1">
        <v>2</v>
      </c>
      <c r="L17" s="1">
        <v>1</v>
      </c>
      <c r="M17" s="1">
        <v>0</v>
      </c>
      <c r="N17" s="1">
        <v>0</v>
      </c>
      <c r="O17" s="1">
        <v>1</v>
      </c>
      <c r="P17" s="1">
        <v>1</v>
      </c>
      <c r="Q17" s="1">
        <v>1</v>
      </c>
      <c r="R17" s="1">
        <v>1</v>
      </c>
      <c r="S17" s="1">
        <v>0</v>
      </c>
      <c r="T17" s="1">
        <v>0</v>
      </c>
      <c r="U17" s="1">
        <v>1</v>
      </c>
      <c r="V17" s="1">
        <v>1</v>
      </c>
      <c r="W17" s="1">
        <v>2</v>
      </c>
      <c r="X17" s="1">
        <v>1</v>
      </c>
      <c r="Y17" s="1">
        <v>2</v>
      </c>
      <c r="Z17" s="1">
        <v>3</v>
      </c>
      <c r="AA17" s="1">
        <v>3</v>
      </c>
      <c r="AB17" s="1">
        <v>4</v>
      </c>
      <c r="AC17" s="1">
        <v>3</v>
      </c>
      <c r="AD17" s="1">
        <v>4</v>
      </c>
      <c r="AE17" s="1">
        <v>3</v>
      </c>
      <c r="AF17" s="1">
        <v>2</v>
      </c>
      <c r="AG17" s="1">
        <v>1</v>
      </c>
      <c r="AH17" s="1">
        <v>5</v>
      </c>
    </row>
    <row r="18" spans="1:34">
      <c r="A18">
        <v>17</v>
      </c>
      <c r="B18" s="1">
        <v>0</v>
      </c>
      <c r="C18" s="1">
        <v>20</v>
      </c>
      <c r="D18" s="8">
        <v>15000</v>
      </c>
      <c r="E18" s="1">
        <v>4</v>
      </c>
      <c r="F18" s="1">
        <v>2</v>
      </c>
      <c r="G18" s="1">
        <v>5</v>
      </c>
      <c r="H18" s="1">
        <v>1</v>
      </c>
      <c r="I18" s="1">
        <v>2</v>
      </c>
      <c r="J18" s="1">
        <v>2</v>
      </c>
      <c r="K18" s="1">
        <v>3</v>
      </c>
      <c r="L18" s="1">
        <v>0</v>
      </c>
      <c r="M18" s="1">
        <v>0</v>
      </c>
      <c r="N18" s="1">
        <v>0</v>
      </c>
      <c r="O18" s="1">
        <v>1</v>
      </c>
      <c r="P18" s="1">
        <v>0</v>
      </c>
      <c r="Q18" s="1">
        <v>0</v>
      </c>
      <c r="R18" s="1">
        <v>1</v>
      </c>
      <c r="S18" s="1">
        <v>1</v>
      </c>
      <c r="T18" s="1">
        <v>0</v>
      </c>
      <c r="U18" s="1">
        <v>3</v>
      </c>
      <c r="V18" s="1">
        <v>1</v>
      </c>
      <c r="W18" s="1">
        <v>4</v>
      </c>
      <c r="X18" s="1">
        <v>2</v>
      </c>
      <c r="Y18" s="1">
        <v>4</v>
      </c>
      <c r="Z18" s="1">
        <v>3</v>
      </c>
      <c r="AA18" s="1">
        <v>5</v>
      </c>
      <c r="AB18" s="1">
        <v>4</v>
      </c>
      <c r="AC18" s="1">
        <v>3</v>
      </c>
      <c r="AD18" s="1">
        <v>2</v>
      </c>
      <c r="AE18" s="1">
        <v>3</v>
      </c>
      <c r="AF18" s="1">
        <v>1</v>
      </c>
      <c r="AG18" s="1">
        <v>5</v>
      </c>
      <c r="AH18" s="1">
        <v>4</v>
      </c>
    </row>
    <row r="19" spans="1:34">
      <c r="A19">
        <v>18</v>
      </c>
      <c r="B19" s="1">
        <v>0</v>
      </c>
      <c r="C19" s="1">
        <v>28</v>
      </c>
      <c r="D19" s="8">
        <v>80000</v>
      </c>
      <c r="E19" s="1">
        <v>5</v>
      </c>
      <c r="F19" s="1">
        <v>1</v>
      </c>
      <c r="G19" s="1">
        <v>4</v>
      </c>
      <c r="H19" s="1">
        <v>1</v>
      </c>
      <c r="I19" s="1">
        <v>2</v>
      </c>
      <c r="J19" s="1">
        <v>12</v>
      </c>
      <c r="K19" s="1">
        <v>1</v>
      </c>
      <c r="L19" s="1">
        <v>1</v>
      </c>
      <c r="M19" s="1">
        <v>1</v>
      </c>
      <c r="N19" s="1">
        <v>0</v>
      </c>
      <c r="O19" s="1">
        <v>0</v>
      </c>
      <c r="P19" s="1">
        <v>0</v>
      </c>
      <c r="Q19" s="1">
        <v>1</v>
      </c>
      <c r="R19" s="1">
        <v>1</v>
      </c>
      <c r="S19" s="1">
        <v>0</v>
      </c>
      <c r="T19" s="1">
        <v>0</v>
      </c>
      <c r="U19" s="1">
        <v>2</v>
      </c>
      <c r="V19" s="1">
        <v>1</v>
      </c>
      <c r="W19" s="1">
        <v>2</v>
      </c>
      <c r="X19" s="1">
        <v>5</v>
      </c>
      <c r="Y19" s="1">
        <v>2</v>
      </c>
      <c r="Z19" s="1">
        <v>4</v>
      </c>
      <c r="AA19" s="1">
        <v>4</v>
      </c>
      <c r="AB19" s="1">
        <v>5</v>
      </c>
      <c r="AC19" s="1">
        <v>4</v>
      </c>
      <c r="AD19" s="1">
        <v>3</v>
      </c>
      <c r="AE19" s="1">
        <v>3</v>
      </c>
      <c r="AF19" s="1">
        <v>3</v>
      </c>
      <c r="AG19" s="1">
        <v>4</v>
      </c>
      <c r="AH19" s="1">
        <v>4</v>
      </c>
    </row>
    <row r="20" spans="1:34">
      <c r="A20">
        <v>19</v>
      </c>
      <c r="B20" s="1">
        <v>1</v>
      </c>
      <c r="C20" s="1">
        <v>21</v>
      </c>
      <c r="D20" s="8">
        <v>20000</v>
      </c>
      <c r="E20" s="1">
        <v>4</v>
      </c>
      <c r="F20" s="1">
        <v>1</v>
      </c>
      <c r="G20" s="1">
        <v>2</v>
      </c>
      <c r="H20" s="1">
        <v>2</v>
      </c>
      <c r="I20" s="1">
        <v>1</v>
      </c>
      <c r="J20" s="1">
        <v>2</v>
      </c>
      <c r="K20" s="1">
        <v>2</v>
      </c>
      <c r="L20" s="1">
        <v>1</v>
      </c>
      <c r="M20" s="1">
        <v>1</v>
      </c>
      <c r="N20" s="1">
        <v>1</v>
      </c>
      <c r="O20" s="1">
        <v>1</v>
      </c>
      <c r="P20" s="1">
        <v>1</v>
      </c>
      <c r="Q20" s="1">
        <v>0</v>
      </c>
      <c r="R20" s="1">
        <v>0</v>
      </c>
      <c r="S20" s="1">
        <v>1</v>
      </c>
      <c r="T20" s="1">
        <v>0</v>
      </c>
      <c r="U20" s="1">
        <v>2</v>
      </c>
      <c r="V20" s="1">
        <v>1</v>
      </c>
      <c r="W20" s="1">
        <v>2</v>
      </c>
      <c r="X20" s="1">
        <v>5</v>
      </c>
      <c r="Y20" s="1">
        <v>2</v>
      </c>
      <c r="Z20" s="1">
        <v>3</v>
      </c>
      <c r="AA20" s="1">
        <v>5</v>
      </c>
      <c r="AB20" s="1">
        <v>4</v>
      </c>
      <c r="AC20" s="1">
        <v>4</v>
      </c>
      <c r="AD20" s="1">
        <v>3</v>
      </c>
      <c r="AE20" s="1">
        <v>3</v>
      </c>
      <c r="AF20" s="1">
        <v>4</v>
      </c>
      <c r="AG20" s="1">
        <v>5</v>
      </c>
      <c r="AH20" s="1">
        <v>4</v>
      </c>
    </row>
    <row r="21" spans="1:34">
      <c r="A21">
        <v>20</v>
      </c>
      <c r="B21" s="1">
        <v>1</v>
      </c>
      <c r="C21" s="1">
        <v>21</v>
      </c>
      <c r="D21" s="8">
        <v>700000</v>
      </c>
      <c r="E21" s="1">
        <v>4</v>
      </c>
      <c r="F21" s="1">
        <v>1</v>
      </c>
      <c r="G21" s="1">
        <v>4</v>
      </c>
      <c r="H21" s="1">
        <v>1</v>
      </c>
      <c r="I21" s="1">
        <v>1</v>
      </c>
      <c r="J21" s="1">
        <v>10</v>
      </c>
      <c r="K21" s="1">
        <v>4</v>
      </c>
      <c r="L21" s="1">
        <v>1</v>
      </c>
      <c r="M21" s="1">
        <v>0</v>
      </c>
      <c r="N21" s="1">
        <v>0</v>
      </c>
      <c r="O21" s="1">
        <v>1</v>
      </c>
      <c r="P21" s="1">
        <v>1</v>
      </c>
      <c r="Q21" s="1">
        <v>0</v>
      </c>
      <c r="R21" s="1">
        <v>0</v>
      </c>
      <c r="S21" s="1">
        <v>1</v>
      </c>
      <c r="T21" s="1">
        <v>0</v>
      </c>
      <c r="U21" s="1">
        <v>2</v>
      </c>
      <c r="V21" s="1">
        <v>2</v>
      </c>
      <c r="W21" s="1">
        <v>2</v>
      </c>
      <c r="X21" s="1">
        <v>3</v>
      </c>
      <c r="Y21" s="1">
        <v>1</v>
      </c>
      <c r="Z21" s="1">
        <v>4</v>
      </c>
      <c r="AA21" s="1">
        <v>5</v>
      </c>
      <c r="AB21" s="1">
        <v>3</v>
      </c>
      <c r="AC21" s="1">
        <v>3</v>
      </c>
      <c r="AD21" s="1">
        <v>4</v>
      </c>
      <c r="AE21" s="1">
        <v>3</v>
      </c>
      <c r="AF21" s="1">
        <v>1</v>
      </c>
      <c r="AG21" s="1">
        <v>1</v>
      </c>
      <c r="AH21" s="1">
        <v>5</v>
      </c>
    </row>
    <row r="22" spans="1:34">
      <c r="A22">
        <v>21</v>
      </c>
      <c r="B22" s="1">
        <v>1</v>
      </c>
      <c r="C22" s="1">
        <v>25</v>
      </c>
      <c r="D22" s="8">
        <v>25000</v>
      </c>
      <c r="E22" s="1">
        <v>5</v>
      </c>
      <c r="F22" s="1">
        <v>2</v>
      </c>
      <c r="G22" s="1">
        <v>2</v>
      </c>
      <c r="H22" s="1">
        <v>2</v>
      </c>
      <c r="I22" s="1">
        <v>2</v>
      </c>
      <c r="J22" s="1">
        <v>30</v>
      </c>
      <c r="K22" s="1">
        <v>1</v>
      </c>
      <c r="L22" s="1">
        <v>1</v>
      </c>
      <c r="M22" s="1">
        <v>1</v>
      </c>
      <c r="N22" s="1">
        <v>0</v>
      </c>
      <c r="O22" s="1">
        <v>0</v>
      </c>
      <c r="P22" s="1">
        <v>1</v>
      </c>
      <c r="Q22" s="1">
        <v>1</v>
      </c>
      <c r="R22" s="1">
        <v>1</v>
      </c>
      <c r="S22" s="1">
        <v>0</v>
      </c>
      <c r="T22" s="1">
        <v>0</v>
      </c>
      <c r="U22" s="1">
        <v>2</v>
      </c>
      <c r="V22" s="1">
        <v>1</v>
      </c>
      <c r="W22" s="1">
        <v>6</v>
      </c>
      <c r="X22" s="1">
        <v>5</v>
      </c>
      <c r="Y22" s="1">
        <v>4</v>
      </c>
      <c r="Z22" s="1">
        <v>3</v>
      </c>
      <c r="AA22" s="1">
        <v>4</v>
      </c>
      <c r="AB22" s="1">
        <v>5</v>
      </c>
      <c r="AC22" s="1">
        <v>5</v>
      </c>
      <c r="AD22" s="1">
        <v>4</v>
      </c>
      <c r="AE22" s="1">
        <v>4</v>
      </c>
      <c r="AF22" s="1">
        <v>5</v>
      </c>
      <c r="AG22" s="1">
        <v>4</v>
      </c>
      <c r="AH22" s="1">
        <v>5</v>
      </c>
    </row>
    <row r="23" spans="1:34">
      <c r="A23">
        <v>22</v>
      </c>
      <c r="B23" s="1">
        <v>0</v>
      </c>
      <c r="C23" s="1">
        <v>25</v>
      </c>
      <c r="D23" s="8">
        <v>15000</v>
      </c>
      <c r="E23" s="1">
        <v>4</v>
      </c>
      <c r="F23" s="1">
        <v>1</v>
      </c>
      <c r="G23" s="1">
        <v>2</v>
      </c>
      <c r="H23" s="1">
        <v>1</v>
      </c>
      <c r="I23" s="1">
        <v>2</v>
      </c>
      <c r="J23" s="1">
        <v>3</v>
      </c>
      <c r="K23" s="1">
        <v>1</v>
      </c>
      <c r="L23" s="1">
        <v>0</v>
      </c>
      <c r="M23" s="1">
        <v>1</v>
      </c>
      <c r="N23" s="1">
        <v>1</v>
      </c>
      <c r="O23" s="1">
        <v>0</v>
      </c>
      <c r="P23" s="1">
        <v>1</v>
      </c>
      <c r="Q23" s="1">
        <v>1</v>
      </c>
      <c r="R23" s="1">
        <v>1</v>
      </c>
      <c r="S23" s="1">
        <v>0</v>
      </c>
      <c r="T23" s="1">
        <v>0</v>
      </c>
      <c r="U23" s="1">
        <v>2</v>
      </c>
      <c r="V23" s="1">
        <v>2</v>
      </c>
      <c r="W23" s="1">
        <v>3</v>
      </c>
      <c r="X23" s="1">
        <v>1</v>
      </c>
      <c r="Y23" s="1">
        <v>5</v>
      </c>
      <c r="Z23" s="1">
        <v>2</v>
      </c>
      <c r="AA23" s="1">
        <v>3</v>
      </c>
      <c r="AB23" s="1">
        <v>4</v>
      </c>
      <c r="AC23" s="1">
        <v>3</v>
      </c>
      <c r="AD23" s="1">
        <v>4</v>
      </c>
      <c r="AE23" s="1">
        <v>2</v>
      </c>
      <c r="AF23" s="1">
        <v>3</v>
      </c>
      <c r="AG23" s="1">
        <v>3</v>
      </c>
      <c r="AH23" s="1">
        <v>4</v>
      </c>
    </row>
    <row r="24" spans="1:34">
      <c r="A24">
        <v>23</v>
      </c>
      <c r="B24" s="1">
        <v>1</v>
      </c>
      <c r="C24" s="1">
        <v>21</v>
      </c>
      <c r="D24" s="8">
        <v>600000</v>
      </c>
      <c r="E24" s="1">
        <v>4</v>
      </c>
      <c r="F24" s="1">
        <v>1</v>
      </c>
      <c r="G24" s="1">
        <v>4</v>
      </c>
      <c r="H24" s="1">
        <v>1</v>
      </c>
      <c r="I24" s="1">
        <v>1</v>
      </c>
      <c r="J24" s="1">
        <v>9</v>
      </c>
      <c r="K24" s="1">
        <v>4</v>
      </c>
      <c r="L24" s="1">
        <v>1</v>
      </c>
      <c r="M24" s="1">
        <v>0</v>
      </c>
      <c r="N24" s="1">
        <v>1</v>
      </c>
      <c r="O24" s="1">
        <v>1</v>
      </c>
      <c r="P24" s="1">
        <v>1</v>
      </c>
      <c r="Q24" s="1">
        <v>0</v>
      </c>
      <c r="R24" s="1">
        <v>0</v>
      </c>
      <c r="S24" s="1">
        <v>1</v>
      </c>
      <c r="T24" s="1">
        <v>0</v>
      </c>
      <c r="U24" s="1">
        <v>2</v>
      </c>
      <c r="V24" s="1">
        <v>1</v>
      </c>
      <c r="W24" s="1">
        <v>2</v>
      </c>
      <c r="X24" s="1">
        <v>3</v>
      </c>
      <c r="Y24" s="1">
        <v>5</v>
      </c>
      <c r="Z24" s="1">
        <v>4</v>
      </c>
      <c r="AA24" s="1">
        <v>3</v>
      </c>
      <c r="AB24" s="1">
        <v>3</v>
      </c>
      <c r="AC24" s="1">
        <v>3</v>
      </c>
      <c r="AD24" s="1">
        <v>4</v>
      </c>
      <c r="AE24" s="1">
        <v>4</v>
      </c>
      <c r="AF24" s="1">
        <v>4</v>
      </c>
      <c r="AG24" s="1">
        <v>3</v>
      </c>
      <c r="AH24" s="1">
        <v>2</v>
      </c>
    </row>
    <row r="25" spans="1:34">
      <c r="A25">
        <v>24</v>
      </c>
      <c r="B25" s="1">
        <v>0</v>
      </c>
      <c r="C25" s="1">
        <v>29</v>
      </c>
      <c r="D25" s="8">
        <v>29000</v>
      </c>
      <c r="E25" s="1">
        <v>4</v>
      </c>
      <c r="F25" s="1">
        <v>1</v>
      </c>
      <c r="G25" s="1">
        <v>5</v>
      </c>
      <c r="H25" s="1">
        <v>1</v>
      </c>
      <c r="I25" s="1">
        <v>2</v>
      </c>
      <c r="J25" s="1">
        <v>1</v>
      </c>
      <c r="K25" s="1">
        <v>1</v>
      </c>
      <c r="L25" s="1">
        <v>1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1</v>
      </c>
      <c r="S25" s="1">
        <v>0</v>
      </c>
      <c r="T25" s="1">
        <v>0</v>
      </c>
      <c r="U25" s="1">
        <v>1</v>
      </c>
      <c r="V25" s="1">
        <v>1</v>
      </c>
      <c r="W25" s="1">
        <v>1</v>
      </c>
      <c r="X25" s="1">
        <v>1</v>
      </c>
      <c r="Y25" s="1">
        <v>2</v>
      </c>
      <c r="Z25" s="1">
        <v>3</v>
      </c>
      <c r="AA25" s="1">
        <v>2</v>
      </c>
      <c r="AB25" s="1">
        <v>2</v>
      </c>
      <c r="AC25" s="1">
        <v>1</v>
      </c>
      <c r="AD25" s="1">
        <v>1</v>
      </c>
      <c r="AE25" s="1">
        <v>2</v>
      </c>
      <c r="AF25" s="1">
        <v>3</v>
      </c>
      <c r="AG25" s="1">
        <v>4</v>
      </c>
      <c r="AH25" s="1">
        <v>5</v>
      </c>
    </row>
    <row r="26" spans="1:34">
      <c r="A26">
        <v>25</v>
      </c>
      <c r="B26" s="1">
        <v>0</v>
      </c>
      <c r="C26" s="1">
        <v>22</v>
      </c>
      <c r="D26" s="8">
        <v>700000</v>
      </c>
      <c r="E26" s="1">
        <v>4</v>
      </c>
      <c r="F26" s="1">
        <v>1</v>
      </c>
      <c r="G26" s="1">
        <v>4</v>
      </c>
      <c r="H26" s="1">
        <v>1</v>
      </c>
      <c r="I26" s="1">
        <v>2</v>
      </c>
      <c r="J26" s="1">
        <v>3</v>
      </c>
      <c r="K26" s="1">
        <v>1</v>
      </c>
      <c r="L26" s="1">
        <v>1</v>
      </c>
      <c r="M26" s="1">
        <v>0</v>
      </c>
      <c r="N26" s="1">
        <v>1</v>
      </c>
      <c r="O26" s="1">
        <v>1</v>
      </c>
      <c r="P26" s="1">
        <v>1</v>
      </c>
      <c r="Q26" s="1">
        <v>0</v>
      </c>
      <c r="R26" s="1">
        <v>0</v>
      </c>
      <c r="S26" s="1">
        <v>1</v>
      </c>
      <c r="T26" s="1">
        <v>0</v>
      </c>
      <c r="U26" s="1">
        <v>1</v>
      </c>
      <c r="V26" s="1">
        <v>1</v>
      </c>
      <c r="W26" s="1">
        <v>2</v>
      </c>
      <c r="X26" s="1">
        <v>3</v>
      </c>
      <c r="Y26" s="1">
        <v>1</v>
      </c>
      <c r="Z26" s="1">
        <v>5</v>
      </c>
      <c r="AA26" s="1">
        <v>5</v>
      </c>
      <c r="AB26" s="1">
        <v>3</v>
      </c>
      <c r="AC26" s="1">
        <v>2</v>
      </c>
      <c r="AD26" s="1">
        <v>3</v>
      </c>
      <c r="AE26" s="1">
        <v>4</v>
      </c>
      <c r="AF26" s="1">
        <v>2</v>
      </c>
      <c r="AG26" s="1">
        <v>5</v>
      </c>
      <c r="AH26" s="1">
        <v>3</v>
      </c>
    </row>
    <row r="27" spans="1:34">
      <c r="A27">
        <v>26</v>
      </c>
      <c r="B27" s="1">
        <v>0</v>
      </c>
      <c r="C27" s="1">
        <v>27</v>
      </c>
      <c r="D27" s="8">
        <v>50000</v>
      </c>
      <c r="E27" s="1">
        <v>4</v>
      </c>
      <c r="F27" s="1">
        <v>1</v>
      </c>
      <c r="G27" s="1">
        <v>5</v>
      </c>
      <c r="H27" s="1">
        <v>2</v>
      </c>
      <c r="I27" s="1">
        <v>1</v>
      </c>
      <c r="J27" s="1">
        <v>15</v>
      </c>
      <c r="K27" s="1">
        <v>4</v>
      </c>
      <c r="L27" s="1">
        <v>1</v>
      </c>
      <c r="M27" s="1">
        <v>1</v>
      </c>
      <c r="N27" s="1">
        <v>0</v>
      </c>
      <c r="O27" s="1">
        <v>1</v>
      </c>
      <c r="P27" s="1">
        <v>0</v>
      </c>
      <c r="Q27" s="1">
        <v>1</v>
      </c>
      <c r="R27" s="1">
        <v>0</v>
      </c>
      <c r="S27" s="1">
        <v>1</v>
      </c>
      <c r="T27" s="1">
        <v>1</v>
      </c>
      <c r="U27" s="1">
        <v>2</v>
      </c>
      <c r="V27" s="1">
        <v>2</v>
      </c>
      <c r="W27" s="1">
        <v>2</v>
      </c>
      <c r="X27" s="1">
        <v>1</v>
      </c>
      <c r="Y27" s="1">
        <v>4</v>
      </c>
      <c r="Z27" s="1">
        <v>2</v>
      </c>
      <c r="AA27" s="1">
        <v>3</v>
      </c>
      <c r="AB27" s="1">
        <v>4</v>
      </c>
      <c r="AC27" s="1">
        <v>4</v>
      </c>
      <c r="AD27" s="1">
        <v>4</v>
      </c>
      <c r="AE27" s="1">
        <v>3</v>
      </c>
      <c r="AF27" s="1">
        <v>2</v>
      </c>
      <c r="AG27" s="1">
        <v>4</v>
      </c>
      <c r="AH27" s="1">
        <v>4</v>
      </c>
    </row>
    <row r="28" spans="1:34">
      <c r="A28">
        <v>27</v>
      </c>
      <c r="B28" s="1">
        <v>0</v>
      </c>
      <c r="C28" s="1">
        <v>25</v>
      </c>
      <c r="D28" s="8">
        <v>65000</v>
      </c>
      <c r="E28" s="1">
        <v>4</v>
      </c>
      <c r="F28" s="1">
        <v>1</v>
      </c>
      <c r="G28" s="1">
        <v>4</v>
      </c>
      <c r="H28" s="1">
        <v>2</v>
      </c>
      <c r="I28" s="1">
        <v>2</v>
      </c>
      <c r="J28" s="1">
        <v>3</v>
      </c>
      <c r="K28" s="1">
        <v>1</v>
      </c>
      <c r="L28" s="1">
        <v>1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1</v>
      </c>
      <c r="S28" s="1">
        <v>0</v>
      </c>
      <c r="T28" s="1">
        <v>0</v>
      </c>
      <c r="U28" s="1">
        <v>1</v>
      </c>
      <c r="V28" s="1">
        <v>2</v>
      </c>
      <c r="W28" s="1">
        <v>2</v>
      </c>
      <c r="X28" s="1">
        <v>1</v>
      </c>
      <c r="Y28" s="1">
        <v>4</v>
      </c>
      <c r="Z28" s="1">
        <v>3</v>
      </c>
      <c r="AA28" s="1">
        <v>3</v>
      </c>
      <c r="AB28" s="1">
        <v>4</v>
      </c>
      <c r="AC28" s="1">
        <v>4</v>
      </c>
      <c r="AD28" s="1">
        <v>4</v>
      </c>
      <c r="AE28" s="1">
        <v>3</v>
      </c>
      <c r="AF28" s="1">
        <v>2</v>
      </c>
      <c r="AG28" s="1">
        <v>5</v>
      </c>
      <c r="AH28" s="1">
        <v>3</v>
      </c>
    </row>
    <row r="29" spans="1:34">
      <c r="A29">
        <v>28</v>
      </c>
      <c r="B29" s="1">
        <v>1</v>
      </c>
      <c r="C29" s="1">
        <v>25</v>
      </c>
      <c r="D29" s="8">
        <v>20000</v>
      </c>
      <c r="E29" s="1">
        <v>4</v>
      </c>
      <c r="F29" s="1">
        <v>2</v>
      </c>
      <c r="G29" s="1">
        <v>1</v>
      </c>
      <c r="H29" s="1">
        <v>2</v>
      </c>
      <c r="I29" s="1">
        <v>2</v>
      </c>
      <c r="J29" s="1">
        <v>4</v>
      </c>
      <c r="K29" s="1">
        <v>1</v>
      </c>
      <c r="L29" s="1">
        <v>1</v>
      </c>
      <c r="M29" s="1">
        <v>1</v>
      </c>
      <c r="N29" s="1">
        <v>1</v>
      </c>
      <c r="O29" s="1">
        <v>1</v>
      </c>
      <c r="P29" s="1">
        <v>1</v>
      </c>
      <c r="Q29" s="1">
        <v>0</v>
      </c>
      <c r="R29" s="1">
        <v>0</v>
      </c>
      <c r="S29" s="1">
        <v>1</v>
      </c>
      <c r="T29" s="1">
        <v>0</v>
      </c>
      <c r="U29" s="1">
        <v>1</v>
      </c>
      <c r="V29" s="1">
        <v>2</v>
      </c>
      <c r="W29" s="1">
        <v>1</v>
      </c>
      <c r="X29" s="1">
        <v>3</v>
      </c>
      <c r="Y29" s="1">
        <v>3</v>
      </c>
      <c r="Z29" s="1">
        <v>5</v>
      </c>
      <c r="AA29" s="1">
        <v>1</v>
      </c>
      <c r="AB29" s="1">
        <v>4</v>
      </c>
      <c r="AC29" s="1">
        <v>4</v>
      </c>
      <c r="AD29" s="1">
        <v>3</v>
      </c>
      <c r="AE29" s="1">
        <v>5</v>
      </c>
      <c r="AF29" s="1">
        <v>5</v>
      </c>
      <c r="AG29" s="1">
        <v>2</v>
      </c>
      <c r="AH29" s="1">
        <v>4</v>
      </c>
    </row>
    <row r="30" spans="1:34">
      <c r="A30">
        <v>29</v>
      </c>
      <c r="B30" s="1">
        <v>1</v>
      </c>
      <c r="C30" s="1">
        <v>30</v>
      </c>
      <c r="D30" s="8">
        <v>25000</v>
      </c>
      <c r="E30" s="1">
        <v>5</v>
      </c>
      <c r="F30" s="1">
        <v>1</v>
      </c>
      <c r="G30" s="1">
        <v>5</v>
      </c>
      <c r="H30" s="1">
        <v>1</v>
      </c>
      <c r="I30" s="1">
        <v>1</v>
      </c>
      <c r="J30" s="1">
        <v>10</v>
      </c>
      <c r="K30" s="1">
        <v>4</v>
      </c>
      <c r="L30" s="1">
        <v>1</v>
      </c>
      <c r="M30" s="1">
        <v>0</v>
      </c>
      <c r="N30" s="1">
        <v>1</v>
      </c>
      <c r="O30" s="1">
        <v>1</v>
      </c>
      <c r="P30" s="1">
        <v>0</v>
      </c>
      <c r="Q30" s="1">
        <v>1</v>
      </c>
      <c r="R30" s="1">
        <v>1</v>
      </c>
      <c r="S30" s="1">
        <v>1</v>
      </c>
      <c r="T30" s="1">
        <v>1</v>
      </c>
      <c r="U30" s="1">
        <v>4</v>
      </c>
      <c r="V30" s="1">
        <v>1</v>
      </c>
      <c r="W30" s="1">
        <v>5</v>
      </c>
      <c r="X30" s="1">
        <v>1</v>
      </c>
      <c r="Y30" s="1">
        <v>5</v>
      </c>
      <c r="Z30" s="1">
        <v>5</v>
      </c>
      <c r="AA30" s="1">
        <v>5</v>
      </c>
      <c r="AB30" s="1">
        <v>3</v>
      </c>
      <c r="AC30" s="1">
        <v>3</v>
      </c>
      <c r="AD30" s="1">
        <v>4</v>
      </c>
      <c r="AE30" s="1">
        <v>4</v>
      </c>
      <c r="AF30" s="1">
        <v>3</v>
      </c>
      <c r="AG30" s="1">
        <v>5</v>
      </c>
      <c r="AH30" s="1">
        <v>2</v>
      </c>
    </row>
    <row r="31" spans="1:34">
      <c r="A31">
        <v>30</v>
      </c>
      <c r="B31" s="1">
        <v>1</v>
      </c>
      <c r="C31" s="1">
        <v>31</v>
      </c>
      <c r="D31" s="8">
        <v>30000</v>
      </c>
      <c r="E31" s="1">
        <v>5</v>
      </c>
      <c r="F31" s="1">
        <v>2</v>
      </c>
      <c r="G31" s="1">
        <v>3</v>
      </c>
      <c r="H31" s="1">
        <v>2</v>
      </c>
      <c r="I31" s="1">
        <v>1</v>
      </c>
      <c r="J31" s="1">
        <v>20</v>
      </c>
      <c r="K31" s="1">
        <v>4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1</v>
      </c>
      <c r="T31" s="1">
        <v>1</v>
      </c>
      <c r="U31" s="1">
        <v>4</v>
      </c>
      <c r="V31" s="1">
        <v>2</v>
      </c>
      <c r="W31" s="1">
        <v>6</v>
      </c>
      <c r="X31" s="1">
        <v>2</v>
      </c>
      <c r="Y31" s="1">
        <v>1</v>
      </c>
      <c r="Z31" s="1">
        <v>5</v>
      </c>
      <c r="AA31" s="1">
        <v>4</v>
      </c>
      <c r="AB31" s="1">
        <v>4</v>
      </c>
      <c r="AC31" s="1">
        <v>2</v>
      </c>
      <c r="AD31" s="1">
        <v>3</v>
      </c>
      <c r="AE31" s="1">
        <v>2</v>
      </c>
      <c r="AF31" s="1">
        <v>4</v>
      </c>
      <c r="AG31" s="1">
        <v>3</v>
      </c>
      <c r="AH31" s="1">
        <v>3</v>
      </c>
    </row>
    <row r="32" spans="1:34">
      <c r="A32">
        <v>31</v>
      </c>
      <c r="B32" s="1">
        <v>1</v>
      </c>
      <c r="C32" s="1">
        <v>35</v>
      </c>
      <c r="D32" s="8">
        <v>40000</v>
      </c>
      <c r="E32" s="1">
        <v>4</v>
      </c>
      <c r="F32" s="1">
        <v>3</v>
      </c>
      <c r="G32" s="1">
        <v>4</v>
      </c>
      <c r="H32" s="1">
        <v>1</v>
      </c>
      <c r="I32" s="1">
        <v>1</v>
      </c>
      <c r="J32" s="1">
        <v>15</v>
      </c>
      <c r="K32" s="1">
        <v>3</v>
      </c>
      <c r="L32" s="1">
        <v>0</v>
      </c>
      <c r="M32" s="1">
        <v>0</v>
      </c>
      <c r="N32" s="1">
        <v>0</v>
      </c>
      <c r="O32" s="1">
        <v>0</v>
      </c>
      <c r="P32" s="1">
        <v>1</v>
      </c>
      <c r="Q32" s="1">
        <v>0</v>
      </c>
      <c r="R32" s="1">
        <v>0</v>
      </c>
      <c r="S32" s="1">
        <v>1</v>
      </c>
      <c r="T32" s="1">
        <v>1</v>
      </c>
      <c r="U32" s="1">
        <v>2</v>
      </c>
      <c r="V32" s="1">
        <v>2</v>
      </c>
      <c r="W32" s="1">
        <v>7</v>
      </c>
      <c r="X32" s="1">
        <v>3</v>
      </c>
      <c r="Y32" s="1">
        <v>2</v>
      </c>
      <c r="Z32" s="1">
        <v>5</v>
      </c>
      <c r="AA32" s="1">
        <v>5</v>
      </c>
      <c r="AB32" s="1">
        <v>5</v>
      </c>
      <c r="AC32" s="1">
        <v>4</v>
      </c>
      <c r="AD32" s="1">
        <v>2</v>
      </c>
      <c r="AE32" s="1">
        <v>3</v>
      </c>
      <c r="AF32" s="1">
        <v>5</v>
      </c>
      <c r="AG32" s="1">
        <v>2</v>
      </c>
      <c r="AH32" s="1">
        <v>4</v>
      </c>
    </row>
    <row r="33" spans="1:34">
      <c r="A33">
        <v>32</v>
      </c>
      <c r="B33" s="1">
        <v>1</v>
      </c>
      <c r="C33" s="1">
        <v>40</v>
      </c>
      <c r="D33" s="8">
        <v>45000</v>
      </c>
      <c r="E33" s="1">
        <v>2</v>
      </c>
      <c r="F33" s="1">
        <v>2</v>
      </c>
      <c r="G33" s="1">
        <v>5</v>
      </c>
      <c r="H33" s="1">
        <v>2</v>
      </c>
      <c r="I33" s="1">
        <v>2</v>
      </c>
      <c r="J33" s="1">
        <v>5</v>
      </c>
      <c r="K33" s="1">
        <v>3</v>
      </c>
      <c r="L33" s="1">
        <v>0</v>
      </c>
      <c r="M33" s="1">
        <v>1</v>
      </c>
      <c r="N33" s="1">
        <v>1</v>
      </c>
      <c r="O33" s="1">
        <v>1</v>
      </c>
      <c r="P33" s="1">
        <v>1</v>
      </c>
      <c r="Q33" s="1">
        <v>1</v>
      </c>
      <c r="R33" s="1">
        <v>1</v>
      </c>
      <c r="S33" s="1">
        <v>0</v>
      </c>
      <c r="T33" s="1">
        <v>0</v>
      </c>
      <c r="U33" s="1">
        <v>3</v>
      </c>
      <c r="V33" s="1">
        <v>1</v>
      </c>
      <c r="W33" s="1">
        <v>8</v>
      </c>
      <c r="X33" s="1">
        <v>5</v>
      </c>
      <c r="Y33" s="1">
        <v>3</v>
      </c>
      <c r="Z33" s="1">
        <v>1</v>
      </c>
      <c r="AA33" s="1">
        <v>3</v>
      </c>
      <c r="AB33" s="1">
        <v>3</v>
      </c>
      <c r="AC33" s="1">
        <v>5</v>
      </c>
      <c r="AD33" s="1">
        <v>4</v>
      </c>
      <c r="AE33" s="1">
        <v>4</v>
      </c>
      <c r="AF33" s="1">
        <v>3</v>
      </c>
      <c r="AG33" s="1">
        <v>3</v>
      </c>
      <c r="AH33" s="1">
        <v>5</v>
      </c>
    </row>
    <row r="34" spans="1:34">
      <c r="A34">
        <v>33</v>
      </c>
      <c r="B34" s="1">
        <v>0</v>
      </c>
      <c r="C34" s="1">
        <v>25</v>
      </c>
      <c r="D34" s="8">
        <v>80000</v>
      </c>
      <c r="E34" s="1">
        <v>3</v>
      </c>
      <c r="F34" s="1">
        <v>3</v>
      </c>
      <c r="G34" s="1">
        <v>3</v>
      </c>
      <c r="H34" s="1">
        <v>2</v>
      </c>
      <c r="I34" s="1">
        <v>2</v>
      </c>
      <c r="J34" s="1">
        <v>10</v>
      </c>
      <c r="K34" s="1">
        <v>2</v>
      </c>
      <c r="L34" s="1">
        <v>1</v>
      </c>
      <c r="M34" s="1">
        <v>1</v>
      </c>
      <c r="N34" s="1">
        <v>1</v>
      </c>
      <c r="O34" s="1">
        <v>1</v>
      </c>
      <c r="P34" s="1">
        <v>0</v>
      </c>
      <c r="Q34" s="1">
        <v>1</v>
      </c>
      <c r="R34" s="1">
        <v>1</v>
      </c>
      <c r="S34" s="1">
        <v>0</v>
      </c>
      <c r="T34" s="1">
        <v>0</v>
      </c>
      <c r="U34" s="1">
        <v>1</v>
      </c>
      <c r="V34" s="1">
        <v>1</v>
      </c>
      <c r="W34" s="1">
        <v>9</v>
      </c>
      <c r="X34" s="1">
        <v>4</v>
      </c>
      <c r="Y34" s="1">
        <v>4</v>
      </c>
      <c r="Z34" s="1">
        <v>2</v>
      </c>
      <c r="AA34" s="1">
        <v>4</v>
      </c>
      <c r="AB34" s="1">
        <v>4</v>
      </c>
      <c r="AC34" s="1">
        <v>3</v>
      </c>
      <c r="AD34" s="1">
        <v>5</v>
      </c>
      <c r="AE34" s="1">
        <v>5</v>
      </c>
      <c r="AF34" s="1">
        <v>4</v>
      </c>
      <c r="AG34" s="1">
        <v>5</v>
      </c>
      <c r="AH34" s="1">
        <v>4</v>
      </c>
    </row>
    <row r="35" spans="1:34">
      <c r="A35">
        <v>34</v>
      </c>
      <c r="B35" s="1">
        <v>0</v>
      </c>
      <c r="C35" s="1">
        <v>27</v>
      </c>
      <c r="D35" s="8">
        <v>20000</v>
      </c>
      <c r="E35" s="1">
        <v>3</v>
      </c>
      <c r="F35" s="1">
        <v>2</v>
      </c>
      <c r="G35" s="1">
        <v>4</v>
      </c>
      <c r="H35" s="1">
        <v>1</v>
      </c>
      <c r="I35" s="1">
        <v>1</v>
      </c>
      <c r="J35" s="1">
        <v>14</v>
      </c>
      <c r="K35" s="1">
        <v>2</v>
      </c>
      <c r="L35" s="1">
        <v>1</v>
      </c>
      <c r="M35" s="1">
        <v>0</v>
      </c>
      <c r="N35" s="1">
        <v>0</v>
      </c>
      <c r="O35" s="1">
        <v>0</v>
      </c>
      <c r="P35" s="1">
        <v>0</v>
      </c>
      <c r="Q35" s="1">
        <v>1</v>
      </c>
      <c r="R35" s="1">
        <v>0</v>
      </c>
      <c r="S35" s="1">
        <v>1</v>
      </c>
      <c r="T35" s="1">
        <v>0</v>
      </c>
      <c r="U35" s="1">
        <v>4</v>
      </c>
      <c r="V35" s="1">
        <v>2</v>
      </c>
      <c r="W35" s="1">
        <v>4</v>
      </c>
      <c r="X35" s="1">
        <v>3</v>
      </c>
      <c r="Y35" s="1">
        <v>5</v>
      </c>
      <c r="Z35" s="1">
        <v>3</v>
      </c>
      <c r="AA35" s="1">
        <v>5</v>
      </c>
      <c r="AB35" s="1">
        <v>5</v>
      </c>
      <c r="AC35" s="1">
        <v>4</v>
      </c>
      <c r="AD35" s="1">
        <v>3</v>
      </c>
      <c r="AE35" s="1">
        <v>3</v>
      </c>
      <c r="AF35" s="1">
        <v>4</v>
      </c>
      <c r="AG35" s="1">
        <v>4</v>
      </c>
      <c r="AH35" s="1">
        <v>5</v>
      </c>
    </row>
    <row r="36" spans="1:34">
      <c r="A36">
        <v>35</v>
      </c>
      <c r="B36" s="1">
        <v>0</v>
      </c>
      <c r="C36" s="1">
        <v>30</v>
      </c>
      <c r="D36" s="8">
        <v>30000</v>
      </c>
      <c r="E36" s="1">
        <v>4</v>
      </c>
      <c r="F36" s="1">
        <v>3</v>
      </c>
      <c r="G36" s="1">
        <v>2</v>
      </c>
      <c r="H36" s="1">
        <v>1</v>
      </c>
      <c r="I36" s="1">
        <v>2</v>
      </c>
      <c r="J36" s="1">
        <v>15</v>
      </c>
      <c r="K36" s="1">
        <v>1</v>
      </c>
      <c r="L36" s="1">
        <v>1</v>
      </c>
      <c r="M36" s="1">
        <v>1</v>
      </c>
      <c r="N36" s="1">
        <v>1</v>
      </c>
      <c r="O36" s="1">
        <v>0</v>
      </c>
      <c r="P36" s="1">
        <v>1</v>
      </c>
      <c r="Q36" s="1">
        <v>0</v>
      </c>
      <c r="R36" s="1">
        <v>0</v>
      </c>
      <c r="S36" s="1">
        <v>0</v>
      </c>
      <c r="T36" s="1">
        <v>1</v>
      </c>
      <c r="U36" s="1">
        <v>3</v>
      </c>
      <c r="V36" s="1">
        <v>2</v>
      </c>
      <c r="W36" s="1">
        <v>6</v>
      </c>
      <c r="X36" s="1">
        <v>1</v>
      </c>
      <c r="Y36" s="1">
        <v>2</v>
      </c>
      <c r="Z36" s="1">
        <v>4</v>
      </c>
      <c r="AA36" s="1">
        <v>2</v>
      </c>
      <c r="AB36" s="1">
        <v>5</v>
      </c>
      <c r="AC36" s="1">
        <v>5</v>
      </c>
      <c r="AD36" s="1">
        <v>2</v>
      </c>
      <c r="AE36" s="1">
        <v>5</v>
      </c>
      <c r="AF36" s="1">
        <v>3</v>
      </c>
      <c r="AG36" s="1">
        <v>3</v>
      </c>
      <c r="AH36" s="1">
        <v>3</v>
      </c>
    </row>
    <row r="37" spans="1:34">
      <c r="A37">
        <v>36</v>
      </c>
      <c r="B37" s="1">
        <v>0</v>
      </c>
      <c r="C37" s="1">
        <v>39</v>
      </c>
      <c r="D37" s="8">
        <v>40000</v>
      </c>
      <c r="E37" s="1">
        <v>4</v>
      </c>
      <c r="F37" s="1">
        <v>2</v>
      </c>
      <c r="G37" s="1">
        <v>4</v>
      </c>
      <c r="H37" s="1">
        <v>2</v>
      </c>
      <c r="I37" s="1">
        <v>1</v>
      </c>
      <c r="J37" s="1">
        <v>12</v>
      </c>
      <c r="K37" s="1">
        <v>2</v>
      </c>
      <c r="L37" s="1">
        <v>0</v>
      </c>
      <c r="M37" s="1">
        <v>0</v>
      </c>
      <c r="N37" s="1">
        <v>0</v>
      </c>
      <c r="O37" s="1">
        <v>1</v>
      </c>
      <c r="P37" s="1">
        <v>1</v>
      </c>
      <c r="Q37" s="1">
        <v>0</v>
      </c>
      <c r="R37" s="1">
        <v>1</v>
      </c>
      <c r="S37" s="1">
        <v>0</v>
      </c>
      <c r="T37" s="1">
        <v>1</v>
      </c>
      <c r="U37" s="1">
        <v>2</v>
      </c>
      <c r="V37" s="1">
        <v>1</v>
      </c>
      <c r="W37" s="1">
        <v>8</v>
      </c>
      <c r="X37" s="1">
        <v>1</v>
      </c>
      <c r="Y37" s="1">
        <v>3</v>
      </c>
      <c r="Z37" s="1">
        <v>2</v>
      </c>
      <c r="AA37" s="1">
        <v>3</v>
      </c>
      <c r="AB37" s="1">
        <v>5</v>
      </c>
      <c r="AC37" s="1">
        <v>4</v>
      </c>
      <c r="AD37" s="1">
        <v>4</v>
      </c>
      <c r="AE37" s="1">
        <v>1</v>
      </c>
      <c r="AF37" s="1">
        <v>4</v>
      </c>
      <c r="AG37" s="1">
        <v>4</v>
      </c>
      <c r="AH37" s="1">
        <v>4</v>
      </c>
    </row>
    <row r="38" spans="1:34">
      <c r="A38">
        <v>37</v>
      </c>
      <c r="B38" s="1">
        <v>1</v>
      </c>
      <c r="C38" s="1">
        <v>40</v>
      </c>
      <c r="D38" s="8">
        <v>50000</v>
      </c>
      <c r="E38" s="1">
        <v>1</v>
      </c>
      <c r="F38" s="1">
        <v>3</v>
      </c>
      <c r="G38" s="1">
        <v>5</v>
      </c>
      <c r="H38" s="1">
        <v>2</v>
      </c>
      <c r="I38" s="1">
        <v>2</v>
      </c>
      <c r="J38" s="1">
        <v>4</v>
      </c>
      <c r="K38" s="1">
        <v>1</v>
      </c>
      <c r="L38" s="1">
        <v>1</v>
      </c>
      <c r="M38" s="1">
        <v>1</v>
      </c>
      <c r="N38" s="1">
        <v>0</v>
      </c>
      <c r="O38" s="1">
        <v>0</v>
      </c>
      <c r="P38" s="1">
        <v>0</v>
      </c>
      <c r="Q38" s="1">
        <v>1</v>
      </c>
      <c r="R38" s="1">
        <v>0</v>
      </c>
      <c r="S38" s="1">
        <v>1</v>
      </c>
      <c r="T38" s="1">
        <v>0</v>
      </c>
      <c r="U38" s="1">
        <v>1</v>
      </c>
      <c r="V38" s="1">
        <v>1</v>
      </c>
      <c r="W38" s="1">
        <v>9</v>
      </c>
      <c r="X38" s="1">
        <v>3</v>
      </c>
      <c r="Y38" s="1">
        <v>5</v>
      </c>
      <c r="Z38" s="1">
        <v>1</v>
      </c>
      <c r="AA38" s="1">
        <v>5</v>
      </c>
      <c r="AB38" s="1">
        <v>5</v>
      </c>
      <c r="AC38" s="1">
        <v>3</v>
      </c>
      <c r="AD38" s="1">
        <v>3</v>
      </c>
      <c r="AE38" s="1">
        <v>5</v>
      </c>
      <c r="AF38" s="1">
        <v>5</v>
      </c>
      <c r="AG38" s="1">
        <v>5</v>
      </c>
      <c r="AH38" s="1">
        <v>5</v>
      </c>
    </row>
    <row r="39" spans="1:34">
      <c r="A39">
        <v>38</v>
      </c>
      <c r="B39" s="1">
        <v>1</v>
      </c>
      <c r="C39" s="1">
        <v>35</v>
      </c>
      <c r="D39" s="8">
        <v>35000</v>
      </c>
      <c r="E39" s="1">
        <v>5</v>
      </c>
      <c r="F39" s="1">
        <v>2</v>
      </c>
      <c r="G39" s="1">
        <v>3</v>
      </c>
      <c r="H39" s="1">
        <v>1</v>
      </c>
      <c r="I39" s="1">
        <v>1</v>
      </c>
      <c r="J39" s="1">
        <v>3</v>
      </c>
      <c r="K39" s="1">
        <v>4</v>
      </c>
      <c r="L39" s="1">
        <v>0</v>
      </c>
      <c r="M39" s="1">
        <v>1</v>
      </c>
      <c r="N39" s="1">
        <v>1</v>
      </c>
      <c r="O39" s="1">
        <v>0</v>
      </c>
      <c r="P39" s="1">
        <v>0</v>
      </c>
      <c r="Q39" s="1">
        <v>0</v>
      </c>
      <c r="R39" s="1">
        <v>0</v>
      </c>
      <c r="S39" s="1">
        <v>1</v>
      </c>
      <c r="T39" s="1">
        <v>0</v>
      </c>
      <c r="U39" s="1">
        <v>4</v>
      </c>
      <c r="V39" s="1">
        <v>2</v>
      </c>
      <c r="W39" s="1">
        <v>10</v>
      </c>
      <c r="X39" s="1">
        <v>4</v>
      </c>
      <c r="Y39" s="1">
        <v>4</v>
      </c>
      <c r="Z39" s="1">
        <v>3</v>
      </c>
      <c r="AA39" s="1">
        <v>4</v>
      </c>
      <c r="AB39" s="1">
        <v>3</v>
      </c>
      <c r="AC39" s="1">
        <v>2</v>
      </c>
      <c r="AD39" s="1">
        <v>4</v>
      </c>
      <c r="AE39" s="1">
        <v>5</v>
      </c>
      <c r="AF39" s="1">
        <v>5</v>
      </c>
      <c r="AG39" s="1">
        <v>4</v>
      </c>
      <c r="AH39" s="1">
        <v>3</v>
      </c>
    </row>
    <row r="40" spans="1:34">
      <c r="A40">
        <v>39</v>
      </c>
      <c r="B40" s="1">
        <v>0</v>
      </c>
      <c r="C40" s="1">
        <v>33</v>
      </c>
      <c r="D40" s="8">
        <v>37000</v>
      </c>
      <c r="E40" s="1">
        <v>2</v>
      </c>
      <c r="F40" s="1">
        <v>3</v>
      </c>
      <c r="G40" s="1">
        <v>4</v>
      </c>
      <c r="H40" s="1">
        <v>2</v>
      </c>
      <c r="I40" s="1">
        <v>2</v>
      </c>
      <c r="J40" s="1">
        <v>5</v>
      </c>
      <c r="K40" s="1">
        <v>3</v>
      </c>
      <c r="L40" s="1">
        <v>0</v>
      </c>
      <c r="M40" s="1">
        <v>0</v>
      </c>
      <c r="N40" s="1">
        <v>1</v>
      </c>
      <c r="O40" s="1">
        <v>1</v>
      </c>
      <c r="P40" s="1">
        <v>1</v>
      </c>
      <c r="Q40" s="1">
        <v>1</v>
      </c>
      <c r="R40" s="1">
        <v>1</v>
      </c>
      <c r="S40" s="1">
        <v>0</v>
      </c>
      <c r="T40" s="1">
        <v>1</v>
      </c>
      <c r="U40" s="1">
        <v>1</v>
      </c>
      <c r="V40" s="1">
        <v>2</v>
      </c>
      <c r="W40" s="1">
        <v>10</v>
      </c>
      <c r="X40" s="1">
        <v>5</v>
      </c>
      <c r="Y40" s="1">
        <v>3</v>
      </c>
      <c r="Z40" s="1">
        <v>4</v>
      </c>
      <c r="AA40" s="1">
        <v>3</v>
      </c>
      <c r="AB40" s="1">
        <v>3</v>
      </c>
      <c r="AC40" s="1">
        <v>1</v>
      </c>
      <c r="AD40" s="1">
        <v>3</v>
      </c>
      <c r="AE40" s="1">
        <v>1</v>
      </c>
      <c r="AF40" s="1">
        <v>4</v>
      </c>
      <c r="AG40" s="1">
        <v>2</v>
      </c>
      <c r="AH40" s="1">
        <v>2</v>
      </c>
    </row>
    <row r="41" spans="1:34">
      <c r="A41">
        <v>40</v>
      </c>
      <c r="B41" s="1">
        <v>1</v>
      </c>
      <c r="C41" s="1">
        <v>34</v>
      </c>
      <c r="D41" s="8">
        <v>39000</v>
      </c>
      <c r="E41" s="1">
        <v>2</v>
      </c>
      <c r="F41" s="1">
        <v>1</v>
      </c>
      <c r="G41" s="1">
        <v>4</v>
      </c>
      <c r="H41" s="1">
        <v>1</v>
      </c>
      <c r="I41" s="1">
        <v>1</v>
      </c>
      <c r="J41" s="1">
        <v>7</v>
      </c>
      <c r="K41" s="1">
        <v>1</v>
      </c>
      <c r="L41" s="1">
        <v>1</v>
      </c>
      <c r="M41" s="1">
        <v>1</v>
      </c>
      <c r="N41" s="1">
        <v>0</v>
      </c>
      <c r="O41" s="1">
        <v>1</v>
      </c>
      <c r="P41" s="1">
        <v>1</v>
      </c>
      <c r="Q41" s="1">
        <v>0</v>
      </c>
      <c r="R41" s="1">
        <v>1</v>
      </c>
      <c r="S41" s="1">
        <v>0</v>
      </c>
      <c r="T41" s="1">
        <v>0</v>
      </c>
      <c r="U41" s="1">
        <v>4</v>
      </c>
      <c r="V41" s="1">
        <v>1</v>
      </c>
      <c r="W41" s="1">
        <v>9</v>
      </c>
      <c r="X41" s="1">
        <v>2</v>
      </c>
      <c r="Y41" s="1">
        <v>2</v>
      </c>
      <c r="Z41" s="1">
        <v>2</v>
      </c>
      <c r="AA41" s="1">
        <v>5</v>
      </c>
      <c r="AB41" s="1">
        <v>4</v>
      </c>
      <c r="AC41" s="1">
        <v>1</v>
      </c>
      <c r="AD41" s="1">
        <v>2</v>
      </c>
      <c r="AE41" s="1">
        <v>5</v>
      </c>
      <c r="AF41" s="1">
        <v>3</v>
      </c>
      <c r="AG41" s="1">
        <v>3</v>
      </c>
      <c r="AH41" s="1">
        <v>4</v>
      </c>
    </row>
    <row r="42" spans="1:34">
      <c r="A42">
        <v>41</v>
      </c>
      <c r="B42" s="1">
        <v>0</v>
      </c>
      <c r="C42" s="1">
        <v>32</v>
      </c>
      <c r="D42" s="8">
        <v>40000</v>
      </c>
      <c r="E42" s="1">
        <v>5</v>
      </c>
      <c r="F42" s="1">
        <v>3</v>
      </c>
      <c r="G42" s="1">
        <v>5</v>
      </c>
      <c r="H42" s="1">
        <v>2</v>
      </c>
      <c r="I42" s="1">
        <v>1</v>
      </c>
      <c r="J42" s="1">
        <v>9</v>
      </c>
      <c r="K42" s="1">
        <v>2</v>
      </c>
      <c r="L42" s="1">
        <v>0</v>
      </c>
      <c r="M42" s="1">
        <v>1</v>
      </c>
      <c r="N42" s="1">
        <v>1</v>
      </c>
      <c r="O42" s="1">
        <v>1</v>
      </c>
      <c r="P42" s="1">
        <v>0</v>
      </c>
      <c r="Q42" s="1">
        <v>0</v>
      </c>
      <c r="R42" s="1">
        <v>0</v>
      </c>
      <c r="S42" s="1">
        <v>1</v>
      </c>
      <c r="T42" s="1">
        <v>1</v>
      </c>
      <c r="U42" s="1">
        <v>4</v>
      </c>
      <c r="V42" s="1">
        <v>1</v>
      </c>
      <c r="W42" s="1">
        <v>5</v>
      </c>
      <c r="X42" s="1">
        <v>4</v>
      </c>
      <c r="Y42" s="1">
        <v>1</v>
      </c>
      <c r="Z42" s="1">
        <v>1</v>
      </c>
      <c r="AA42" s="1">
        <v>1</v>
      </c>
      <c r="AB42" s="1">
        <v>3</v>
      </c>
      <c r="AC42" s="1">
        <v>4</v>
      </c>
      <c r="AD42" s="1">
        <v>4</v>
      </c>
      <c r="AE42" s="1">
        <v>2</v>
      </c>
      <c r="AF42" s="1">
        <v>3</v>
      </c>
      <c r="AG42" s="1">
        <v>4</v>
      </c>
      <c r="AH42" s="1">
        <v>5</v>
      </c>
    </row>
    <row r="43" spans="1:34">
      <c r="A43">
        <v>42</v>
      </c>
      <c r="B43" s="1">
        <v>1</v>
      </c>
      <c r="C43" s="1">
        <v>35</v>
      </c>
      <c r="D43" s="8">
        <v>33000</v>
      </c>
      <c r="E43" s="1">
        <v>3</v>
      </c>
      <c r="F43" s="1">
        <v>1</v>
      </c>
      <c r="G43" s="1">
        <v>3</v>
      </c>
      <c r="H43" s="1">
        <v>2</v>
      </c>
      <c r="I43" s="1">
        <v>1</v>
      </c>
      <c r="J43" s="1">
        <v>8</v>
      </c>
      <c r="K43" s="1">
        <v>3</v>
      </c>
      <c r="L43" s="1">
        <v>1</v>
      </c>
      <c r="M43" s="1">
        <v>0</v>
      </c>
      <c r="N43" s="1">
        <v>0</v>
      </c>
      <c r="O43" s="1">
        <v>0</v>
      </c>
      <c r="P43" s="1">
        <v>1</v>
      </c>
      <c r="Q43" s="1">
        <v>0</v>
      </c>
      <c r="R43" s="1">
        <v>1</v>
      </c>
      <c r="S43" s="1">
        <v>1</v>
      </c>
      <c r="T43" s="1">
        <v>0</v>
      </c>
      <c r="U43" s="1">
        <v>3</v>
      </c>
      <c r="V43" s="1">
        <v>2</v>
      </c>
      <c r="W43" s="1">
        <v>4</v>
      </c>
      <c r="X43" s="1">
        <v>5</v>
      </c>
      <c r="Y43" s="1">
        <v>1</v>
      </c>
      <c r="Z43" s="1">
        <v>4</v>
      </c>
      <c r="AA43" s="1">
        <v>1</v>
      </c>
      <c r="AB43" s="1">
        <v>4</v>
      </c>
      <c r="AC43" s="1">
        <v>5</v>
      </c>
      <c r="AD43" s="1">
        <v>3</v>
      </c>
      <c r="AE43" s="1">
        <v>2</v>
      </c>
      <c r="AF43" s="1">
        <v>4</v>
      </c>
      <c r="AG43" s="1">
        <v>5</v>
      </c>
      <c r="AH43" s="1">
        <v>4</v>
      </c>
    </row>
    <row r="44" spans="1:34">
      <c r="A44">
        <v>43</v>
      </c>
      <c r="B44" s="1">
        <v>1</v>
      </c>
      <c r="C44" s="1">
        <v>36</v>
      </c>
      <c r="D44" s="8">
        <v>34000</v>
      </c>
      <c r="E44" s="1">
        <v>4</v>
      </c>
      <c r="F44" s="1">
        <v>3</v>
      </c>
      <c r="G44" s="1">
        <v>6</v>
      </c>
      <c r="H44" s="1">
        <v>1</v>
      </c>
      <c r="I44" s="1">
        <v>2</v>
      </c>
      <c r="J44" s="1">
        <v>10</v>
      </c>
      <c r="K44" s="1">
        <v>4</v>
      </c>
      <c r="L44" s="1">
        <v>1</v>
      </c>
      <c r="M44" s="1">
        <v>0</v>
      </c>
      <c r="N44" s="1">
        <v>0</v>
      </c>
      <c r="O44" s="1">
        <v>1</v>
      </c>
      <c r="P44" s="1">
        <v>0</v>
      </c>
      <c r="Q44" s="1">
        <v>1</v>
      </c>
      <c r="R44" s="1">
        <v>0</v>
      </c>
      <c r="S44" s="1">
        <v>0</v>
      </c>
      <c r="T44" s="1">
        <v>1</v>
      </c>
      <c r="U44" s="1">
        <v>3</v>
      </c>
      <c r="V44" s="1">
        <v>1</v>
      </c>
      <c r="W44" s="1">
        <v>4</v>
      </c>
      <c r="X44" s="1">
        <v>5</v>
      </c>
      <c r="Y44" s="1">
        <v>1</v>
      </c>
      <c r="Z44" s="1">
        <v>3</v>
      </c>
      <c r="AA44" s="1">
        <v>5</v>
      </c>
      <c r="AB44" s="1">
        <v>2</v>
      </c>
      <c r="AC44" s="1">
        <v>3</v>
      </c>
      <c r="AD44" s="1">
        <v>4</v>
      </c>
      <c r="AE44" s="1">
        <v>3</v>
      </c>
      <c r="AF44" s="1">
        <v>5</v>
      </c>
      <c r="AG44" s="1">
        <v>5</v>
      </c>
      <c r="AH44" s="1">
        <v>3</v>
      </c>
    </row>
    <row r="45" spans="1:34">
      <c r="A45">
        <v>44</v>
      </c>
      <c r="B45" s="1">
        <v>1</v>
      </c>
      <c r="C45" s="1">
        <v>37</v>
      </c>
      <c r="D45" s="8">
        <v>37000</v>
      </c>
      <c r="E45" s="1">
        <v>4</v>
      </c>
      <c r="F45" s="1">
        <v>2</v>
      </c>
      <c r="G45" s="1">
        <v>4</v>
      </c>
      <c r="H45" s="1">
        <v>2</v>
      </c>
      <c r="I45" s="1">
        <v>2</v>
      </c>
      <c r="J45" s="1">
        <v>11</v>
      </c>
      <c r="K45" s="1">
        <v>2</v>
      </c>
      <c r="L45" s="1">
        <v>0</v>
      </c>
      <c r="M45" s="1">
        <v>0</v>
      </c>
      <c r="N45" s="1">
        <v>1</v>
      </c>
      <c r="O45" s="1">
        <v>1</v>
      </c>
      <c r="P45" s="1">
        <v>1</v>
      </c>
      <c r="Q45" s="1">
        <v>1</v>
      </c>
      <c r="R45" s="1">
        <v>0</v>
      </c>
      <c r="S45" s="1">
        <v>1</v>
      </c>
      <c r="T45" s="1">
        <v>1</v>
      </c>
      <c r="U45" s="1">
        <v>2</v>
      </c>
      <c r="V45" s="1">
        <v>2</v>
      </c>
      <c r="W45" s="1">
        <v>7</v>
      </c>
      <c r="X45" s="1">
        <v>2</v>
      </c>
      <c r="Y45" s="1">
        <v>1</v>
      </c>
      <c r="Z45" s="1">
        <v>1</v>
      </c>
      <c r="AA45" s="1">
        <v>4</v>
      </c>
      <c r="AB45" s="1">
        <v>5</v>
      </c>
      <c r="AC45" s="1">
        <v>4</v>
      </c>
      <c r="AD45" s="1">
        <v>5</v>
      </c>
      <c r="AE45" s="1">
        <v>3</v>
      </c>
      <c r="AF45" s="1">
        <v>4</v>
      </c>
      <c r="AG45" s="1">
        <v>4</v>
      </c>
      <c r="AH45" s="1">
        <v>4</v>
      </c>
    </row>
    <row r="46" spans="1:34">
      <c r="A46">
        <v>45</v>
      </c>
      <c r="B46" s="1">
        <v>0</v>
      </c>
      <c r="C46" s="1">
        <v>40</v>
      </c>
      <c r="D46" s="8">
        <v>38000</v>
      </c>
      <c r="E46" s="1">
        <v>5</v>
      </c>
      <c r="F46" s="1">
        <v>2</v>
      </c>
      <c r="G46" s="1">
        <v>5</v>
      </c>
      <c r="H46" s="1">
        <v>1</v>
      </c>
      <c r="I46" s="1">
        <v>1</v>
      </c>
      <c r="J46" s="1">
        <v>13</v>
      </c>
      <c r="K46" s="1">
        <v>3</v>
      </c>
      <c r="L46" s="1">
        <v>1</v>
      </c>
      <c r="M46" s="1">
        <v>1</v>
      </c>
      <c r="N46" s="1">
        <v>0</v>
      </c>
      <c r="O46" s="1">
        <v>1</v>
      </c>
      <c r="P46" s="1">
        <v>0</v>
      </c>
      <c r="Q46" s="1">
        <v>0</v>
      </c>
      <c r="R46" s="1">
        <v>1</v>
      </c>
      <c r="S46" s="1">
        <v>1</v>
      </c>
      <c r="T46" s="1">
        <v>0</v>
      </c>
      <c r="U46" s="1">
        <v>1</v>
      </c>
      <c r="V46" s="1">
        <v>1</v>
      </c>
      <c r="W46" s="1">
        <v>7</v>
      </c>
      <c r="X46" s="1">
        <v>1</v>
      </c>
      <c r="Y46" s="1">
        <v>3</v>
      </c>
      <c r="Z46" s="1">
        <v>5</v>
      </c>
      <c r="AA46" s="1">
        <v>3</v>
      </c>
      <c r="AB46" s="1">
        <v>4</v>
      </c>
      <c r="AC46" s="1">
        <v>5</v>
      </c>
      <c r="AD46" s="1">
        <v>3</v>
      </c>
      <c r="AE46" s="1">
        <v>5</v>
      </c>
      <c r="AF46" s="1">
        <v>3</v>
      </c>
      <c r="AG46" s="1">
        <v>4</v>
      </c>
      <c r="AH46" s="1">
        <v>5</v>
      </c>
    </row>
    <row r="47" spans="1:34">
      <c r="A47">
        <v>46</v>
      </c>
      <c r="B47" s="1">
        <v>0</v>
      </c>
      <c r="C47" s="1">
        <v>29</v>
      </c>
      <c r="D47" s="8">
        <v>30000</v>
      </c>
      <c r="E47" s="1">
        <v>3</v>
      </c>
      <c r="F47" s="1">
        <v>3</v>
      </c>
      <c r="G47" s="1">
        <v>3</v>
      </c>
      <c r="H47" s="1">
        <v>2</v>
      </c>
      <c r="I47" s="1">
        <v>2</v>
      </c>
      <c r="J47" s="1">
        <v>15</v>
      </c>
      <c r="K47" s="1">
        <v>1</v>
      </c>
      <c r="L47" s="1">
        <v>0</v>
      </c>
      <c r="M47" s="1">
        <v>1</v>
      </c>
      <c r="N47" s="1">
        <v>1</v>
      </c>
      <c r="O47" s="1">
        <v>0</v>
      </c>
      <c r="P47" s="1">
        <v>0</v>
      </c>
      <c r="Q47" s="1">
        <v>0</v>
      </c>
      <c r="R47" s="1">
        <v>1</v>
      </c>
      <c r="S47" s="1">
        <v>0</v>
      </c>
      <c r="T47" s="1">
        <v>1</v>
      </c>
      <c r="U47" s="1">
        <v>1</v>
      </c>
      <c r="V47" s="1">
        <v>2</v>
      </c>
      <c r="W47" s="1">
        <v>3</v>
      </c>
      <c r="X47" s="1">
        <v>3</v>
      </c>
      <c r="Y47" s="1">
        <v>4</v>
      </c>
      <c r="Z47" s="1">
        <v>1</v>
      </c>
      <c r="AA47" s="1">
        <v>4</v>
      </c>
      <c r="AB47" s="1">
        <v>2</v>
      </c>
      <c r="AC47" s="1">
        <v>4</v>
      </c>
      <c r="AD47" s="1">
        <v>5</v>
      </c>
      <c r="AE47" s="1">
        <v>4</v>
      </c>
      <c r="AF47" s="1">
        <v>4</v>
      </c>
      <c r="AG47" s="1">
        <v>3</v>
      </c>
      <c r="AH47" s="1">
        <v>4</v>
      </c>
    </row>
    <row r="48" spans="1:34">
      <c r="A48">
        <v>47</v>
      </c>
      <c r="B48" s="1">
        <v>1</v>
      </c>
      <c r="C48" s="1">
        <v>28</v>
      </c>
      <c r="D48" s="8">
        <v>29000</v>
      </c>
      <c r="E48" s="1">
        <v>2</v>
      </c>
      <c r="F48" s="1">
        <v>3</v>
      </c>
      <c r="G48" s="1">
        <v>4</v>
      </c>
      <c r="H48" s="1">
        <v>2</v>
      </c>
      <c r="I48" s="1">
        <v>1</v>
      </c>
      <c r="J48" s="1">
        <v>16</v>
      </c>
      <c r="K48" s="1">
        <v>1</v>
      </c>
      <c r="L48" s="1">
        <v>1</v>
      </c>
      <c r="M48" s="1">
        <v>0</v>
      </c>
      <c r="N48" s="1">
        <v>1</v>
      </c>
      <c r="O48" s="1">
        <v>0</v>
      </c>
      <c r="P48" s="1">
        <v>1</v>
      </c>
      <c r="Q48" s="1">
        <v>1</v>
      </c>
      <c r="R48" s="1">
        <v>0</v>
      </c>
      <c r="S48" s="1">
        <v>1</v>
      </c>
      <c r="T48" s="1">
        <v>0</v>
      </c>
      <c r="U48" s="1">
        <v>3</v>
      </c>
      <c r="V48" s="1">
        <v>1</v>
      </c>
      <c r="W48" s="1">
        <v>5</v>
      </c>
      <c r="X48" s="1">
        <v>4</v>
      </c>
      <c r="Y48" s="1">
        <v>5</v>
      </c>
      <c r="Z48" s="1">
        <v>1</v>
      </c>
      <c r="AA48" s="1">
        <v>5</v>
      </c>
      <c r="AB48" s="1">
        <v>3</v>
      </c>
      <c r="AC48" s="1">
        <v>4</v>
      </c>
      <c r="AD48" s="1">
        <v>4</v>
      </c>
      <c r="AE48" s="1">
        <v>3</v>
      </c>
      <c r="AF48" s="1">
        <v>5</v>
      </c>
      <c r="AG48" s="1">
        <v>5</v>
      </c>
      <c r="AH48" s="1">
        <v>3</v>
      </c>
    </row>
    <row r="49" spans="1:34">
      <c r="A49">
        <v>48</v>
      </c>
      <c r="B49" s="1">
        <v>1</v>
      </c>
      <c r="C49" s="1">
        <v>34</v>
      </c>
      <c r="D49" s="8">
        <v>50000</v>
      </c>
      <c r="E49" s="1">
        <v>1</v>
      </c>
      <c r="F49" s="1">
        <v>2</v>
      </c>
      <c r="G49" s="1">
        <v>2</v>
      </c>
      <c r="H49" s="1">
        <v>1</v>
      </c>
      <c r="I49" s="1">
        <v>1</v>
      </c>
      <c r="J49" s="1">
        <v>12</v>
      </c>
      <c r="K49" s="1">
        <v>1</v>
      </c>
      <c r="L49" s="1">
        <v>0</v>
      </c>
      <c r="M49" s="1">
        <v>0</v>
      </c>
      <c r="N49" s="1">
        <v>0</v>
      </c>
      <c r="O49" s="1">
        <v>0</v>
      </c>
      <c r="P49" s="1">
        <v>1</v>
      </c>
      <c r="Q49" s="1">
        <v>0</v>
      </c>
      <c r="R49" s="1">
        <v>1</v>
      </c>
      <c r="S49" s="1">
        <v>0</v>
      </c>
      <c r="T49" s="1">
        <v>0</v>
      </c>
      <c r="U49" s="1">
        <v>2</v>
      </c>
      <c r="V49" s="1">
        <v>2</v>
      </c>
      <c r="W49" s="1">
        <v>4</v>
      </c>
      <c r="X49" s="1">
        <v>1</v>
      </c>
      <c r="Y49" s="1">
        <v>3</v>
      </c>
      <c r="Z49" s="1">
        <v>5</v>
      </c>
      <c r="AA49" s="1">
        <v>4</v>
      </c>
      <c r="AB49" s="1">
        <v>5</v>
      </c>
      <c r="AC49" s="1">
        <v>3</v>
      </c>
      <c r="AD49" s="1">
        <v>4</v>
      </c>
      <c r="AE49" s="1">
        <v>4</v>
      </c>
      <c r="AF49" s="1">
        <v>4</v>
      </c>
      <c r="AG49" s="1">
        <v>4</v>
      </c>
      <c r="AH49" s="1">
        <v>4</v>
      </c>
    </row>
    <row r="50" spans="1:34">
      <c r="A50">
        <v>49</v>
      </c>
      <c r="B50" s="1">
        <v>1</v>
      </c>
      <c r="C50" s="1">
        <v>36</v>
      </c>
      <c r="D50" s="8">
        <v>43000</v>
      </c>
      <c r="E50" s="1">
        <v>1</v>
      </c>
      <c r="F50" s="1">
        <v>1</v>
      </c>
      <c r="G50" s="1">
        <v>5</v>
      </c>
      <c r="H50" s="1">
        <v>1</v>
      </c>
      <c r="I50" s="1">
        <v>2</v>
      </c>
      <c r="J50" s="1">
        <v>10</v>
      </c>
      <c r="K50" s="1">
        <v>4</v>
      </c>
      <c r="L50" s="1">
        <v>1</v>
      </c>
      <c r="M50" s="1">
        <v>1</v>
      </c>
      <c r="N50" s="1">
        <v>0</v>
      </c>
      <c r="O50" s="1">
        <v>1</v>
      </c>
      <c r="P50" s="1">
        <v>1</v>
      </c>
      <c r="Q50" s="1">
        <v>1</v>
      </c>
      <c r="R50" s="1">
        <v>0</v>
      </c>
      <c r="S50" s="1">
        <v>1</v>
      </c>
      <c r="T50" s="1">
        <v>1</v>
      </c>
      <c r="U50" s="1">
        <v>4</v>
      </c>
      <c r="V50" s="1">
        <v>1</v>
      </c>
      <c r="W50" s="1">
        <v>9</v>
      </c>
      <c r="X50" s="1">
        <v>2</v>
      </c>
      <c r="Y50" s="1">
        <v>2</v>
      </c>
      <c r="Z50" s="1">
        <v>1</v>
      </c>
      <c r="AA50" s="1">
        <v>5</v>
      </c>
      <c r="AB50" s="1">
        <v>5</v>
      </c>
      <c r="AC50" s="1">
        <v>5</v>
      </c>
      <c r="AD50" s="1">
        <v>3</v>
      </c>
      <c r="AE50" s="1">
        <v>3</v>
      </c>
      <c r="AF50" s="1">
        <v>3</v>
      </c>
      <c r="AG50" s="1">
        <v>5</v>
      </c>
      <c r="AH50" s="1">
        <v>5</v>
      </c>
    </row>
    <row r="51" spans="1:34">
      <c r="A51">
        <v>50</v>
      </c>
      <c r="B51" s="1">
        <v>1</v>
      </c>
      <c r="C51" s="1">
        <v>34</v>
      </c>
      <c r="D51" s="8">
        <v>40000</v>
      </c>
      <c r="E51" s="1">
        <v>3</v>
      </c>
      <c r="F51" s="1">
        <v>1</v>
      </c>
      <c r="G51" s="1">
        <v>5</v>
      </c>
      <c r="H51" s="1">
        <v>2</v>
      </c>
      <c r="I51" s="1">
        <v>1</v>
      </c>
      <c r="J51" s="1">
        <v>6</v>
      </c>
      <c r="K51" s="1">
        <v>4</v>
      </c>
      <c r="L51" s="1">
        <v>1</v>
      </c>
      <c r="M51" s="1">
        <v>0</v>
      </c>
      <c r="N51" s="1">
        <v>1</v>
      </c>
      <c r="O51" s="1">
        <v>1</v>
      </c>
      <c r="P51" s="1">
        <v>1</v>
      </c>
      <c r="Q51" s="1">
        <v>1</v>
      </c>
      <c r="R51" s="1">
        <v>0</v>
      </c>
      <c r="S51" s="1">
        <v>1</v>
      </c>
      <c r="T51" s="1">
        <v>1</v>
      </c>
      <c r="U51" s="1">
        <v>3</v>
      </c>
      <c r="V51" s="1">
        <v>3</v>
      </c>
      <c r="W51" s="1">
        <v>7</v>
      </c>
      <c r="X51" s="1">
        <v>2</v>
      </c>
      <c r="Y51" s="1">
        <v>3</v>
      </c>
      <c r="Z51" s="1">
        <v>1</v>
      </c>
      <c r="AA51" s="1">
        <v>4</v>
      </c>
      <c r="AB51" s="1">
        <v>5</v>
      </c>
      <c r="AC51" s="1">
        <v>1</v>
      </c>
      <c r="AD51" s="1">
        <v>5</v>
      </c>
      <c r="AE51" s="1">
        <v>4</v>
      </c>
      <c r="AF51" s="1">
        <v>3</v>
      </c>
      <c r="AG51" s="1">
        <v>4</v>
      </c>
      <c r="AH51" s="1">
        <v>5</v>
      </c>
    </row>
    <row r="52" spans="1:34">
      <c r="A52">
        <v>51</v>
      </c>
      <c r="B52" s="1">
        <v>1</v>
      </c>
      <c r="C52" s="1">
        <v>30</v>
      </c>
      <c r="D52" s="8">
        <v>12000</v>
      </c>
      <c r="E52" s="1">
        <v>4</v>
      </c>
      <c r="F52" s="1">
        <v>1</v>
      </c>
      <c r="G52" s="1">
        <v>5</v>
      </c>
      <c r="H52" s="1">
        <v>1</v>
      </c>
      <c r="I52" s="1">
        <v>1</v>
      </c>
      <c r="J52" s="1">
        <v>5</v>
      </c>
      <c r="K52" s="1">
        <v>1</v>
      </c>
      <c r="L52" s="1">
        <v>1</v>
      </c>
      <c r="M52" s="1">
        <v>1</v>
      </c>
      <c r="N52" s="1">
        <v>1</v>
      </c>
      <c r="O52" s="1">
        <v>1</v>
      </c>
      <c r="P52" s="1">
        <v>1</v>
      </c>
      <c r="Q52" s="1">
        <v>0</v>
      </c>
      <c r="R52" s="1">
        <v>0</v>
      </c>
      <c r="S52" s="1">
        <v>0</v>
      </c>
      <c r="T52" s="1">
        <v>0</v>
      </c>
      <c r="U52" s="1">
        <v>2</v>
      </c>
      <c r="V52" s="1">
        <v>1</v>
      </c>
      <c r="W52" s="1">
        <v>1</v>
      </c>
      <c r="X52" s="1">
        <v>1</v>
      </c>
      <c r="Y52" s="1">
        <v>5</v>
      </c>
      <c r="Z52" s="1">
        <v>3</v>
      </c>
      <c r="AA52" s="1">
        <v>5</v>
      </c>
      <c r="AB52" s="1">
        <v>3</v>
      </c>
      <c r="AC52" s="1">
        <v>3</v>
      </c>
      <c r="AD52" s="1">
        <v>4</v>
      </c>
      <c r="AE52" s="1">
        <v>2</v>
      </c>
      <c r="AF52" s="1">
        <v>2</v>
      </c>
      <c r="AG52" s="1">
        <v>2</v>
      </c>
      <c r="AH52" s="1">
        <v>4</v>
      </c>
    </row>
    <row r="53" spans="1:34">
      <c r="A53">
        <v>52</v>
      </c>
      <c r="B53" s="1">
        <v>1</v>
      </c>
      <c r="C53" s="1">
        <v>20</v>
      </c>
      <c r="D53" s="8">
        <v>4500</v>
      </c>
      <c r="E53" s="1">
        <v>4</v>
      </c>
      <c r="F53" s="1">
        <v>1</v>
      </c>
      <c r="G53" s="1">
        <v>2</v>
      </c>
      <c r="H53" s="1">
        <v>2</v>
      </c>
      <c r="I53" s="1">
        <v>1</v>
      </c>
      <c r="J53" s="1">
        <v>5</v>
      </c>
      <c r="K53" s="1">
        <v>1</v>
      </c>
      <c r="L53" s="1">
        <v>1</v>
      </c>
      <c r="M53" s="1">
        <v>1</v>
      </c>
      <c r="N53" s="1">
        <v>0</v>
      </c>
      <c r="O53" s="1">
        <v>1</v>
      </c>
      <c r="P53" s="1">
        <v>0</v>
      </c>
      <c r="Q53" s="1">
        <v>1</v>
      </c>
      <c r="R53" s="1">
        <v>0</v>
      </c>
      <c r="S53" s="1">
        <v>0</v>
      </c>
      <c r="T53" s="1">
        <v>0</v>
      </c>
      <c r="U53" s="1">
        <v>2</v>
      </c>
      <c r="V53" s="1">
        <v>1</v>
      </c>
      <c r="W53" s="1">
        <v>3</v>
      </c>
      <c r="X53" s="1">
        <v>4</v>
      </c>
      <c r="Y53" s="1">
        <v>3</v>
      </c>
      <c r="Z53" s="1">
        <v>5</v>
      </c>
      <c r="AA53" s="1">
        <v>5</v>
      </c>
      <c r="AB53" s="1">
        <v>5</v>
      </c>
      <c r="AC53" s="1">
        <v>4</v>
      </c>
      <c r="AD53" s="1">
        <v>3</v>
      </c>
      <c r="AE53" s="1">
        <v>3</v>
      </c>
      <c r="AF53" s="1">
        <v>4</v>
      </c>
      <c r="AG53" s="1">
        <v>5</v>
      </c>
      <c r="AH53" s="1">
        <v>4</v>
      </c>
    </row>
    <row r="54" spans="1:34">
      <c r="A54">
        <v>53</v>
      </c>
      <c r="B54" s="1">
        <v>1</v>
      </c>
      <c r="C54" s="1">
        <v>21</v>
      </c>
      <c r="D54" s="8">
        <v>20000</v>
      </c>
      <c r="E54" s="1">
        <v>4</v>
      </c>
      <c r="F54" s="1">
        <v>2</v>
      </c>
      <c r="G54" s="1">
        <v>2</v>
      </c>
      <c r="H54" s="1">
        <v>2</v>
      </c>
      <c r="I54" s="1">
        <v>2</v>
      </c>
      <c r="J54" s="1">
        <v>1</v>
      </c>
      <c r="K54" s="1">
        <v>2</v>
      </c>
      <c r="L54" s="1">
        <v>1</v>
      </c>
      <c r="M54" s="1">
        <v>0</v>
      </c>
      <c r="N54" s="1">
        <v>1</v>
      </c>
      <c r="O54" s="1">
        <v>0</v>
      </c>
      <c r="P54" s="1">
        <v>0</v>
      </c>
      <c r="Q54" s="1">
        <v>4</v>
      </c>
      <c r="R54" s="1">
        <v>3</v>
      </c>
      <c r="S54" s="1">
        <v>2</v>
      </c>
      <c r="T54" s="1">
        <v>2</v>
      </c>
      <c r="U54" s="1">
        <v>1</v>
      </c>
      <c r="V54" s="1">
        <v>3</v>
      </c>
      <c r="W54" s="1">
        <v>2</v>
      </c>
      <c r="X54" s="1">
        <v>1</v>
      </c>
      <c r="Y54" s="1">
        <v>2</v>
      </c>
      <c r="Z54" s="1">
        <v>2</v>
      </c>
      <c r="AA54" s="1">
        <v>3</v>
      </c>
      <c r="AB54" s="1">
        <v>2</v>
      </c>
      <c r="AC54" s="1">
        <v>3</v>
      </c>
      <c r="AD54" s="1">
        <v>1</v>
      </c>
      <c r="AE54" s="1">
        <v>2</v>
      </c>
      <c r="AF54" s="1">
        <v>3</v>
      </c>
      <c r="AG54" s="1">
        <v>1</v>
      </c>
      <c r="AH54" s="1">
        <v>1</v>
      </c>
    </row>
    <row r="55" spans="1:34">
      <c r="A55">
        <v>54</v>
      </c>
      <c r="B55" s="1">
        <v>0</v>
      </c>
      <c r="C55" s="1">
        <v>20</v>
      </c>
      <c r="D55" s="8">
        <v>9000</v>
      </c>
      <c r="E55" s="1">
        <v>4</v>
      </c>
      <c r="F55" s="1">
        <v>2</v>
      </c>
      <c r="G55" s="1">
        <v>2</v>
      </c>
      <c r="H55" s="1">
        <v>1</v>
      </c>
      <c r="I55" s="1">
        <v>2</v>
      </c>
      <c r="J55" s="1">
        <v>1</v>
      </c>
      <c r="K55" s="1">
        <v>2</v>
      </c>
      <c r="L55" s="1">
        <v>0</v>
      </c>
      <c r="M55" s="1">
        <v>0</v>
      </c>
      <c r="N55" s="1">
        <v>0</v>
      </c>
      <c r="O55" s="1">
        <v>1</v>
      </c>
      <c r="P55" s="1">
        <v>0</v>
      </c>
      <c r="Q55" s="1">
        <v>3</v>
      </c>
      <c r="R55" s="1">
        <v>3</v>
      </c>
      <c r="S55" s="1">
        <v>3</v>
      </c>
      <c r="T55" s="1">
        <v>2</v>
      </c>
      <c r="U55" s="1">
        <v>2</v>
      </c>
      <c r="V55" s="1">
        <v>1</v>
      </c>
      <c r="W55" s="1">
        <v>2</v>
      </c>
      <c r="X55" s="1">
        <v>1</v>
      </c>
      <c r="Y55" s="1">
        <v>2</v>
      </c>
      <c r="Z55" s="1">
        <v>2</v>
      </c>
      <c r="AA55" s="1">
        <v>3</v>
      </c>
      <c r="AB55" s="1">
        <v>3</v>
      </c>
      <c r="AC55" s="1">
        <v>3</v>
      </c>
      <c r="AD55" s="1">
        <v>1</v>
      </c>
      <c r="AE55" s="1">
        <v>2</v>
      </c>
      <c r="AF55" s="1">
        <v>3</v>
      </c>
      <c r="AG55" s="1">
        <v>1</v>
      </c>
      <c r="AH55" s="1">
        <v>1</v>
      </c>
    </row>
    <row r="56" spans="1:34">
      <c r="A56">
        <v>55</v>
      </c>
      <c r="B56" s="1">
        <v>0</v>
      </c>
      <c r="C56" s="1">
        <v>22</v>
      </c>
      <c r="D56" s="8">
        <v>15000</v>
      </c>
      <c r="E56" s="1">
        <v>4</v>
      </c>
      <c r="F56" s="1">
        <v>1</v>
      </c>
      <c r="G56" s="1">
        <v>4</v>
      </c>
      <c r="H56" s="1">
        <v>1</v>
      </c>
      <c r="I56" s="1">
        <v>1</v>
      </c>
      <c r="J56" s="1">
        <v>1</v>
      </c>
      <c r="K56" s="1">
        <v>1</v>
      </c>
      <c r="L56" s="1">
        <v>1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1</v>
      </c>
      <c r="S56" s="1">
        <v>0</v>
      </c>
      <c r="T56" s="1">
        <v>0</v>
      </c>
      <c r="U56" s="1">
        <v>1</v>
      </c>
      <c r="V56" s="1">
        <v>1</v>
      </c>
      <c r="W56" s="1">
        <v>2</v>
      </c>
      <c r="X56" s="1">
        <v>1</v>
      </c>
      <c r="Y56" s="1">
        <v>2</v>
      </c>
      <c r="Z56" s="1">
        <v>3</v>
      </c>
      <c r="AA56" s="1">
        <v>3</v>
      </c>
      <c r="AB56" s="1">
        <v>4</v>
      </c>
      <c r="AC56" s="1">
        <v>2</v>
      </c>
      <c r="AD56" s="1">
        <v>5</v>
      </c>
      <c r="AE56" s="1">
        <v>3</v>
      </c>
      <c r="AF56" s="1">
        <v>3</v>
      </c>
      <c r="AG56" s="1">
        <v>2</v>
      </c>
      <c r="AH56" s="1">
        <v>4</v>
      </c>
    </row>
    <row r="57" spans="1:34">
      <c r="A57">
        <v>56</v>
      </c>
      <c r="B57" s="1">
        <v>0</v>
      </c>
      <c r="C57" s="1">
        <v>21</v>
      </c>
      <c r="D57" s="8">
        <v>50000</v>
      </c>
      <c r="E57" s="1">
        <v>4</v>
      </c>
      <c r="F57" s="1">
        <v>1</v>
      </c>
      <c r="G57" s="1">
        <v>5</v>
      </c>
      <c r="H57" s="1">
        <v>1</v>
      </c>
      <c r="I57" s="1">
        <v>1</v>
      </c>
      <c r="J57" s="1">
        <v>5</v>
      </c>
      <c r="K57" s="1">
        <v>1</v>
      </c>
      <c r="L57" s="1">
        <v>1</v>
      </c>
      <c r="M57" s="1">
        <v>1</v>
      </c>
      <c r="N57" s="1">
        <v>1</v>
      </c>
      <c r="O57" s="1">
        <v>1</v>
      </c>
      <c r="P57" s="1">
        <v>1</v>
      </c>
      <c r="Q57" s="1">
        <v>0</v>
      </c>
      <c r="R57" s="1">
        <v>0</v>
      </c>
      <c r="S57" s="1">
        <v>0</v>
      </c>
      <c r="T57" s="1">
        <v>0</v>
      </c>
      <c r="U57" s="1">
        <v>2</v>
      </c>
      <c r="V57" s="1">
        <v>1</v>
      </c>
      <c r="W57" s="1">
        <v>1</v>
      </c>
      <c r="X57" s="1">
        <v>1</v>
      </c>
      <c r="Y57" s="1">
        <v>5</v>
      </c>
      <c r="Z57" s="1">
        <v>3</v>
      </c>
      <c r="AA57" s="1">
        <v>5</v>
      </c>
      <c r="AB57" s="1">
        <v>3</v>
      </c>
      <c r="AC57" s="1">
        <v>3</v>
      </c>
      <c r="AD57" s="1">
        <v>4</v>
      </c>
      <c r="AE57" s="1">
        <v>2</v>
      </c>
      <c r="AF57" s="1">
        <v>2</v>
      </c>
      <c r="AG57" s="1">
        <v>2</v>
      </c>
      <c r="AH57" s="1">
        <v>4</v>
      </c>
    </row>
    <row r="58" spans="1:34">
      <c r="A58">
        <v>57</v>
      </c>
      <c r="B58" s="1">
        <v>1</v>
      </c>
      <c r="C58" s="1">
        <v>21</v>
      </c>
      <c r="D58" s="8">
        <v>12000</v>
      </c>
      <c r="E58" s="1">
        <v>4</v>
      </c>
      <c r="F58" s="1">
        <v>1</v>
      </c>
      <c r="G58" s="1">
        <v>2</v>
      </c>
      <c r="H58" s="1">
        <v>2</v>
      </c>
      <c r="I58" s="1">
        <v>1</v>
      </c>
      <c r="J58" s="1">
        <v>1</v>
      </c>
      <c r="K58" s="1">
        <v>1</v>
      </c>
      <c r="L58" s="1">
        <v>0</v>
      </c>
      <c r="M58" s="1">
        <v>1</v>
      </c>
      <c r="N58" s="1">
        <v>0</v>
      </c>
      <c r="O58" s="1">
        <v>1</v>
      </c>
      <c r="P58" s="1">
        <v>0</v>
      </c>
      <c r="Q58" s="1">
        <v>0</v>
      </c>
      <c r="R58" s="1">
        <v>1</v>
      </c>
      <c r="S58" s="1">
        <v>0</v>
      </c>
      <c r="T58" s="1">
        <v>1</v>
      </c>
      <c r="U58" s="1">
        <v>4</v>
      </c>
      <c r="V58" s="1">
        <v>1</v>
      </c>
      <c r="W58" s="1">
        <v>1</v>
      </c>
      <c r="X58" s="1">
        <v>1</v>
      </c>
      <c r="Y58" s="1">
        <v>2</v>
      </c>
      <c r="Z58" s="1">
        <v>3</v>
      </c>
      <c r="AA58" s="1">
        <v>3</v>
      </c>
      <c r="AB58" s="1">
        <v>3</v>
      </c>
      <c r="AC58" s="1">
        <v>3</v>
      </c>
      <c r="AD58" s="1">
        <v>2</v>
      </c>
      <c r="AE58" s="1">
        <v>4</v>
      </c>
      <c r="AF58" s="1">
        <v>3</v>
      </c>
      <c r="AG58" s="1">
        <v>4</v>
      </c>
      <c r="AH58" s="1">
        <v>4</v>
      </c>
    </row>
    <row r="59" spans="1:34">
      <c r="A59">
        <v>58</v>
      </c>
      <c r="B59" s="1">
        <v>1</v>
      </c>
      <c r="C59" s="1">
        <v>22</v>
      </c>
      <c r="D59" s="8">
        <v>40000</v>
      </c>
      <c r="E59" s="1">
        <v>4</v>
      </c>
      <c r="F59" s="1">
        <v>1</v>
      </c>
      <c r="G59" s="1">
        <v>1</v>
      </c>
      <c r="H59" s="1">
        <v>2</v>
      </c>
      <c r="I59" s="1">
        <v>2</v>
      </c>
      <c r="J59" s="1">
        <v>2</v>
      </c>
      <c r="K59" s="1">
        <v>2</v>
      </c>
      <c r="L59" s="1">
        <v>1</v>
      </c>
      <c r="M59" s="1">
        <v>1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1</v>
      </c>
      <c r="T59" s="1">
        <v>0</v>
      </c>
      <c r="U59" s="1">
        <v>2</v>
      </c>
      <c r="V59" s="1">
        <v>1</v>
      </c>
      <c r="W59" s="1">
        <v>2</v>
      </c>
      <c r="X59" s="1">
        <v>1</v>
      </c>
      <c r="Y59" s="1">
        <v>2</v>
      </c>
      <c r="Z59" s="1">
        <v>1</v>
      </c>
      <c r="AA59" s="1">
        <v>2</v>
      </c>
      <c r="AB59" s="1">
        <v>1</v>
      </c>
      <c r="AC59" s="1">
        <v>2</v>
      </c>
      <c r="AD59" s="1">
        <v>3</v>
      </c>
      <c r="AE59" s="1">
        <v>3</v>
      </c>
      <c r="AF59" s="1">
        <v>2</v>
      </c>
      <c r="AG59" s="1">
        <v>4</v>
      </c>
      <c r="AH59" s="1">
        <v>3</v>
      </c>
    </row>
    <row r="60" spans="1:34">
      <c r="A60">
        <v>59</v>
      </c>
      <c r="B60" s="1">
        <v>1</v>
      </c>
      <c r="C60" s="1">
        <v>20</v>
      </c>
      <c r="D60" s="8">
        <v>60000</v>
      </c>
      <c r="E60" s="1">
        <v>4</v>
      </c>
      <c r="F60" s="1">
        <v>1</v>
      </c>
      <c r="G60" s="1">
        <v>3</v>
      </c>
      <c r="H60" s="1">
        <v>2</v>
      </c>
      <c r="I60" s="1">
        <v>2</v>
      </c>
      <c r="J60" s="1">
        <v>2</v>
      </c>
      <c r="K60" s="1">
        <v>2</v>
      </c>
      <c r="L60" s="1">
        <v>1</v>
      </c>
      <c r="M60" s="1">
        <v>1</v>
      </c>
      <c r="N60" s="1">
        <v>0</v>
      </c>
      <c r="O60" s="1">
        <v>0</v>
      </c>
      <c r="P60" s="1">
        <v>1</v>
      </c>
      <c r="Q60" s="1">
        <v>1</v>
      </c>
      <c r="R60" s="1">
        <v>0</v>
      </c>
      <c r="S60" s="1">
        <v>1</v>
      </c>
      <c r="T60" s="1">
        <v>0</v>
      </c>
      <c r="U60" s="1">
        <v>2</v>
      </c>
      <c r="V60" s="1">
        <v>2</v>
      </c>
      <c r="W60" s="1">
        <v>2</v>
      </c>
      <c r="X60" s="1">
        <v>1</v>
      </c>
      <c r="Y60" s="1">
        <v>4</v>
      </c>
      <c r="Z60" s="1">
        <v>3</v>
      </c>
      <c r="AA60" s="1">
        <v>2</v>
      </c>
      <c r="AB60" s="1">
        <v>2</v>
      </c>
      <c r="AC60" s="1">
        <v>2</v>
      </c>
      <c r="AD60" s="1">
        <v>4</v>
      </c>
      <c r="AE60" s="1">
        <v>3</v>
      </c>
      <c r="AF60" s="1">
        <v>3</v>
      </c>
      <c r="AG60" s="1">
        <v>4</v>
      </c>
      <c r="AH60" s="1">
        <v>3</v>
      </c>
    </row>
    <row r="61" spans="1:34">
      <c r="A61">
        <v>60</v>
      </c>
      <c r="B61" s="1">
        <v>1</v>
      </c>
      <c r="C61" s="1">
        <v>22</v>
      </c>
      <c r="D61" s="8">
        <v>45000</v>
      </c>
      <c r="E61" s="1">
        <v>4</v>
      </c>
      <c r="F61" s="1">
        <v>1</v>
      </c>
      <c r="G61" s="1">
        <v>2</v>
      </c>
      <c r="H61" s="1">
        <v>2</v>
      </c>
      <c r="I61" s="1">
        <v>2</v>
      </c>
      <c r="J61" s="1">
        <v>2</v>
      </c>
      <c r="K61" s="1">
        <v>2</v>
      </c>
      <c r="L61" s="1">
        <v>1</v>
      </c>
      <c r="M61" s="1">
        <v>0</v>
      </c>
      <c r="N61" s="1">
        <v>0</v>
      </c>
      <c r="O61" s="1">
        <v>1</v>
      </c>
      <c r="P61" s="1">
        <v>0</v>
      </c>
      <c r="Q61" s="1">
        <v>1</v>
      </c>
      <c r="R61" s="1">
        <v>0</v>
      </c>
      <c r="S61" s="1">
        <v>0</v>
      </c>
      <c r="T61" s="1">
        <v>0</v>
      </c>
      <c r="U61" s="1">
        <v>2</v>
      </c>
      <c r="V61" s="1">
        <v>1</v>
      </c>
      <c r="W61" s="1">
        <v>1</v>
      </c>
      <c r="X61" s="1">
        <v>1</v>
      </c>
      <c r="Y61" s="1">
        <v>3</v>
      </c>
      <c r="Z61" s="1">
        <v>2</v>
      </c>
      <c r="AA61" s="1">
        <v>2</v>
      </c>
      <c r="AB61" s="1">
        <v>5</v>
      </c>
      <c r="AC61" s="1">
        <v>3</v>
      </c>
      <c r="AD61" s="1">
        <v>5</v>
      </c>
      <c r="AE61" s="1">
        <v>4</v>
      </c>
      <c r="AF61" s="1">
        <v>4</v>
      </c>
      <c r="AG61" s="1">
        <v>3</v>
      </c>
      <c r="AH61" s="1">
        <v>3</v>
      </c>
    </row>
    <row r="62" spans="1:34">
      <c r="A62">
        <v>61</v>
      </c>
      <c r="B62" s="1">
        <v>0</v>
      </c>
      <c r="C62" s="1">
        <v>32</v>
      </c>
      <c r="D62" s="8">
        <v>23000</v>
      </c>
      <c r="E62" s="1">
        <v>4</v>
      </c>
      <c r="F62" s="1">
        <v>2</v>
      </c>
      <c r="G62" s="1">
        <v>3</v>
      </c>
      <c r="H62" s="1">
        <v>2</v>
      </c>
      <c r="I62" s="1">
        <v>1</v>
      </c>
      <c r="J62" s="1">
        <v>15</v>
      </c>
      <c r="K62" s="1">
        <v>1</v>
      </c>
      <c r="L62" s="1">
        <v>1</v>
      </c>
      <c r="M62" s="1">
        <v>1</v>
      </c>
      <c r="N62" s="1">
        <v>0</v>
      </c>
      <c r="O62" s="1">
        <v>1</v>
      </c>
      <c r="P62" s="1">
        <v>0</v>
      </c>
      <c r="Q62" s="1">
        <v>1</v>
      </c>
      <c r="R62" s="1">
        <v>0</v>
      </c>
      <c r="S62" s="1">
        <v>0</v>
      </c>
      <c r="T62" s="1">
        <v>1</v>
      </c>
      <c r="U62" s="1">
        <v>3</v>
      </c>
      <c r="V62" s="1">
        <v>1</v>
      </c>
      <c r="W62" s="1">
        <v>4</v>
      </c>
      <c r="X62" s="1">
        <v>1</v>
      </c>
      <c r="Y62" s="1">
        <v>2</v>
      </c>
      <c r="Z62" s="1">
        <v>3</v>
      </c>
      <c r="AA62" s="1">
        <v>5</v>
      </c>
      <c r="AB62" s="1">
        <v>4</v>
      </c>
      <c r="AC62" s="1">
        <v>3</v>
      </c>
      <c r="AD62" s="1">
        <v>4</v>
      </c>
      <c r="AE62" s="1">
        <v>4</v>
      </c>
      <c r="AF62" s="1">
        <v>5</v>
      </c>
      <c r="AG62" s="1">
        <v>4</v>
      </c>
      <c r="AH62" s="1">
        <v>3</v>
      </c>
    </row>
    <row r="63" spans="1:34">
      <c r="A63">
        <v>62</v>
      </c>
      <c r="B63" s="1">
        <v>1</v>
      </c>
      <c r="C63" s="1">
        <v>30</v>
      </c>
      <c r="D63" s="8">
        <v>40000</v>
      </c>
      <c r="E63" s="1">
        <v>4</v>
      </c>
      <c r="F63" s="1">
        <v>1</v>
      </c>
      <c r="G63" s="1">
        <v>1</v>
      </c>
      <c r="H63" s="1">
        <v>2</v>
      </c>
      <c r="I63" s="1">
        <v>2</v>
      </c>
      <c r="J63" s="1">
        <v>2</v>
      </c>
      <c r="K63" s="1">
        <v>1</v>
      </c>
      <c r="L63" s="1">
        <v>0</v>
      </c>
      <c r="M63" s="1">
        <v>0</v>
      </c>
      <c r="N63" s="1">
        <v>0</v>
      </c>
      <c r="O63" s="1">
        <v>1</v>
      </c>
      <c r="P63" s="1">
        <v>1</v>
      </c>
      <c r="Q63" s="1">
        <v>1</v>
      </c>
      <c r="R63" s="1">
        <v>0</v>
      </c>
      <c r="S63" s="1">
        <v>1</v>
      </c>
      <c r="T63" s="1">
        <v>0</v>
      </c>
      <c r="U63" s="1">
        <v>2</v>
      </c>
      <c r="V63" s="1">
        <v>1</v>
      </c>
      <c r="W63" s="1">
        <v>3</v>
      </c>
      <c r="X63" s="1">
        <v>2</v>
      </c>
      <c r="Y63" s="1">
        <v>3</v>
      </c>
      <c r="Z63" s="1">
        <v>4</v>
      </c>
      <c r="AA63" s="1">
        <v>3</v>
      </c>
      <c r="AB63" s="1">
        <v>5</v>
      </c>
      <c r="AC63" s="1">
        <v>4</v>
      </c>
      <c r="AD63" s="1">
        <v>3</v>
      </c>
      <c r="AE63" s="1">
        <v>5</v>
      </c>
      <c r="AF63" s="1">
        <v>4</v>
      </c>
      <c r="AG63" s="1">
        <v>1</v>
      </c>
      <c r="AH63" s="1">
        <v>4</v>
      </c>
    </row>
    <row r="64" spans="1:34">
      <c r="A64">
        <v>63</v>
      </c>
      <c r="B64" s="1">
        <v>1</v>
      </c>
      <c r="C64" s="1">
        <v>26</v>
      </c>
      <c r="D64" s="8">
        <v>30000</v>
      </c>
      <c r="E64" s="1">
        <v>4</v>
      </c>
      <c r="F64" s="1">
        <v>1</v>
      </c>
      <c r="G64" s="1">
        <v>3</v>
      </c>
      <c r="H64" s="1">
        <v>2</v>
      </c>
      <c r="I64" s="1">
        <v>2</v>
      </c>
      <c r="J64" s="1">
        <v>1</v>
      </c>
      <c r="K64" s="1">
        <v>1</v>
      </c>
      <c r="L64" s="1">
        <v>1</v>
      </c>
      <c r="M64" s="1">
        <v>0</v>
      </c>
      <c r="N64" s="1">
        <v>1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0</v>
      </c>
      <c r="U64" s="1">
        <v>1</v>
      </c>
      <c r="V64" s="1">
        <v>1</v>
      </c>
      <c r="W64" s="1">
        <v>2</v>
      </c>
      <c r="X64" s="1">
        <v>1</v>
      </c>
      <c r="Y64" s="1">
        <v>3</v>
      </c>
      <c r="Z64" s="1">
        <v>2</v>
      </c>
      <c r="AA64" s="1">
        <v>4</v>
      </c>
      <c r="AB64" s="1">
        <v>3</v>
      </c>
      <c r="AC64" s="1">
        <v>4</v>
      </c>
      <c r="AD64" s="1">
        <v>3</v>
      </c>
      <c r="AE64" s="1">
        <v>4</v>
      </c>
      <c r="AF64" s="1">
        <v>5</v>
      </c>
      <c r="AG64" s="1">
        <v>5</v>
      </c>
      <c r="AH64" s="1">
        <v>3</v>
      </c>
    </row>
    <row r="65" spans="1:34">
      <c r="A65">
        <v>64</v>
      </c>
      <c r="B65" s="1">
        <v>1</v>
      </c>
      <c r="C65" s="1">
        <v>25</v>
      </c>
      <c r="D65" s="8">
        <v>25000</v>
      </c>
      <c r="E65" s="1">
        <v>4</v>
      </c>
      <c r="F65" s="1">
        <v>2</v>
      </c>
      <c r="G65" s="1">
        <v>3</v>
      </c>
      <c r="H65" s="1">
        <v>2</v>
      </c>
      <c r="I65" s="1">
        <v>1</v>
      </c>
      <c r="J65" s="1">
        <v>15</v>
      </c>
      <c r="K65" s="1">
        <v>1</v>
      </c>
      <c r="L65" s="1">
        <v>1</v>
      </c>
      <c r="M65" s="1">
        <v>1</v>
      </c>
      <c r="N65" s="1">
        <v>0</v>
      </c>
      <c r="O65" s="1">
        <v>1</v>
      </c>
      <c r="P65" s="1">
        <v>0</v>
      </c>
      <c r="Q65" s="1">
        <v>1</v>
      </c>
      <c r="R65" s="1">
        <v>0</v>
      </c>
      <c r="S65" s="1">
        <v>0</v>
      </c>
      <c r="T65" s="1">
        <v>1</v>
      </c>
      <c r="U65" s="1">
        <v>3</v>
      </c>
      <c r="V65" s="1">
        <v>1</v>
      </c>
      <c r="W65" s="1">
        <v>4</v>
      </c>
      <c r="X65" s="1">
        <v>1</v>
      </c>
      <c r="Y65" s="1">
        <v>2</v>
      </c>
      <c r="Z65" s="1">
        <v>3</v>
      </c>
      <c r="AA65" s="1">
        <v>5</v>
      </c>
      <c r="AB65" s="1">
        <v>4</v>
      </c>
      <c r="AC65" s="1">
        <v>3</v>
      </c>
      <c r="AD65" s="1">
        <v>4</v>
      </c>
      <c r="AE65" s="1">
        <v>4</v>
      </c>
      <c r="AF65" s="1">
        <v>5</v>
      </c>
      <c r="AG65" s="1">
        <v>4</v>
      </c>
      <c r="AH65" s="1">
        <v>3</v>
      </c>
    </row>
    <row r="66" spans="1:34">
      <c r="A66">
        <v>65</v>
      </c>
      <c r="B66" s="1">
        <v>1</v>
      </c>
      <c r="C66" s="1">
        <v>32</v>
      </c>
      <c r="D66" s="8">
        <v>42000</v>
      </c>
      <c r="E66" s="1">
        <v>4</v>
      </c>
      <c r="F66" s="1">
        <v>1</v>
      </c>
      <c r="G66" s="1">
        <v>2</v>
      </c>
      <c r="H66" s="1">
        <v>2</v>
      </c>
      <c r="I66" s="1">
        <v>1</v>
      </c>
      <c r="J66" s="1">
        <v>1</v>
      </c>
      <c r="K66" s="1">
        <v>2</v>
      </c>
      <c r="L66" s="1">
        <v>1</v>
      </c>
      <c r="M66" s="1">
        <v>0</v>
      </c>
      <c r="N66" s="1">
        <v>0</v>
      </c>
      <c r="O66" s="1">
        <v>1</v>
      </c>
      <c r="P66" s="1">
        <v>0</v>
      </c>
      <c r="Q66" s="1">
        <v>1</v>
      </c>
      <c r="R66" s="1">
        <v>0</v>
      </c>
      <c r="S66" s="1">
        <v>1</v>
      </c>
      <c r="T66" s="1">
        <v>0</v>
      </c>
      <c r="U66" s="1">
        <v>2</v>
      </c>
      <c r="V66" s="1">
        <v>1</v>
      </c>
      <c r="W66" s="1">
        <v>1</v>
      </c>
      <c r="X66" s="1">
        <v>1</v>
      </c>
      <c r="Y66" s="1">
        <v>2</v>
      </c>
      <c r="Z66" s="1">
        <v>5</v>
      </c>
      <c r="AA66" s="1">
        <v>2</v>
      </c>
      <c r="AB66" s="1">
        <v>5</v>
      </c>
      <c r="AC66" s="1">
        <v>3</v>
      </c>
      <c r="AD66" s="1">
        <v>5</v>
      </c>
      <c r="AE66" s="1">
        <v>4</v>
      </c>
      <c r="AF66" s="1">
        <v>3</v>
      </c>
      <c r="AG66" s="1">
        <v>5</v>
      </c>
      <c r="AH66" s="1">
        <v>3</v>
      </c>
    </row>
    <row r="67" spans="1:34">
      <c r="A67">
        <v>66</v>
      </c>
      <c r="B67" s="1">
        <v>1</v>
      </c>
      <c r="C67" s="1">
        <v>22</v>
      </c>
      <c r="D67" s="8">
        <v>10000</v>
      </c>
      <c r="E67" s="1">
        <v>4</v>
      </c>
      <c r="F67" s="1">
        <v>1</v>
      </c>
      <c r="G67" s="1">
        <v>2</v>
      </c>
      <c r="H67" s="1">
        <v>1</v>
      </c>
      <c r="I67" s="1">
        <v>1</v>
      </c>
      <c r="J67" s="1">
        <v>1</v>
      </c>
      <c r="K67" s="1">
        <v>1</v>
      </c>
      <c r="L67" s="1">
        <v>1</v>
      </c>
      <c r="M67" s="1">
        <v>1</v>
      </c>
      <c r="N67" s="1">
        <v>0</v>
      </c>
      <c r="O67" s="1">
        <v>1</v>
      </c>
      <c r="P67" s="1">
        <v>0</v>
      </c>
      <c r="Q67" s="1">
        <v>1</v>
      </c>
      <c r="R67" s="1">
        <v>0</v>
      </c>
      <c r="S67" s="1">
        <v>1</v>
      </c>
      <c r="T67" s="1">
        <v>0</v>
      </c>
      <c r="U67" s="1">
        <v>3</v>
      </c>
      <c r="V67" s="1">
        <v>1</v>
      </c>
      <c r="W67" s="1">
        <v>3</v>
      </c>
      <c r="X67" s="1">
        <v>4</v>
      </c>
      <c r="Y67" s="1">
        <v>2</v>
      </c>
      <c r="Z67" s="1">
        <v>1</v>
      </c>
      <c r="AA67" s="1">
        <v>5</v>
      </c>
      <c r="AB67" s="1">
        <v>4</v>
      </c>
      <c r="AC67" s="1">
        <v>5</v>
      </c>
      <c r="AD67" s="1">
        <v>4</v>
      </c>
      <c r="AE67" s="1">
        <v>5</v>
      </c>
      <c r="AF67" s="1">
        <v>4</v>
      </c>
      <c r="AG67" s="1">
        <v>5</v>
      </c>
      <c r="AH67" s="1">
        <v>4</v>
      </c>
    </row>
    <row r="68" spans="1:34">
      <c r="A68">
        <v>67</v>
      </c>
      <c r="B68" s="1">
        <v>0</v>
      </c>
      <c r="C68" s="1">
        <v>20</v>
      </c>
      <c r="D68" s="8">
        <v>6000</v>
      </c>
      <c r="E68" s="1">
        <v>3</v>
      </c>
      <c r="F68" s="1">
        <v>1</v>
      </c>
      <c r="G68" s="1">
        <v>6</v>
      </c>
      <c r="H68" s="1">
        <v>2</v>
      </c>
      <c r="I68" s="1">
        <v>1</v>
      </c>
      <c r="J68" s="1">
        <v>1</v>
      </c>
      <c r="K68" s="1">
        <v>1</v>
      </c>
      <c r="L68" s="1">
        <v>0</v>
      </c>
      <c r="M68" s="1">
        <v>1</v>
      </c>
      <c r="N68" s="1">
        <v>0</v>
      </c>
      <c r="O68" s="1">
        <v>1</v>
      </c>
      <c r="P68" s="1">
        <v>0</v>
      </c>
      <c r="Q68" s="1">
        <v>1</v>
      </c>
      <c r="R68" s="1">
        <v>0</v>
      </c>
      <c r="S68" s="1">
        <v>0</v>
      </c>
      <c r="T68" s="1">
        <v>0</v>
      </c>
      <c r="U68" s="1">
        <v>2</v>
      </c>
      <c r="V68" s="1">
        <v>1</v>
      </c>
      <c r="W68" s="1">
        <v>2</v>
      </c>
      <c r="X68" s="1">
        <v>4</v>
      </c>
      <c r="Y68" s="1">
        <v>2</v>
      </c>
      <c r="Z68" s="1">
        <v>3</v>
      </c>
      <c r="AA68" s="1">
        <v>3</v>
      </c>
      <c r="AB68" s="1">
        <v>4</v>
      </c>
      <c r="AC68" s="1">
        <v>5</v>
      </c>
      <c r="AD68" s="1">
        <v>3</v>
      </c>
      <c r="AE68" s="1">
        <v>3</v>
      </c>
      <c r="AF68" s="1">
        <v>4</v>
      </c>
      <c r="AG68" s="1">
        <v>4</v>
      </c>
      <c r="AH68" s="1">
        <v>5</v>
      </c>
    </row>
    <row r="69" spans="1:34">
      <c r="A69">
        <v>68</v>
      </c>
      <c r="B69" s="1">
        <v>1</v>
      </c>
      <c r="C69" s="1">
        <v>24</v>
      </c>
      <c r="D69" s="8">
        <v>10000</v>
      </c>
      <c r="E69" s="1">
        <v>4</v>
      </c>
      <c r="F69" s="1">
        <v>1</v>
      </c>
      <c r="G69" s="1">
        <v>1</v>
      </c>
      <c r="H69" s="1">
        <v>2</v>
      </c>
      <c r="I69" s="1">
        <v>1</v>
      </c>
      <c r="J69" s="1">
        <v>4</v>
      </c>
      <c r="K69" s="1">
        <v>1</v>
      </c>
      <c r="L69" s="1">
        <v>1</v>
      </c>
      <c r="M69" s="1">
        <v>1</v>
      </c>
      <c r="N69" s="1">
        <v>1</v>
      </c>
      <c r="O69" s="1">
        <v>1</v>
      </c>
      <c r="P69" s="1">
        <v>1</v>
      </c>
      <c r="Q69" s="1">
        <v>4</v>
      </c>
      <c r="R69" s="1">
        <v>4</v>
      </c>
      <c r="S69" s="1">
        <v>4</v>
      </c>
      <c r="T69" s="1">
        <v>4</v>
      </c>
      <c r="U69" s="1">
        <v>2</v>
      </c>
      <c r="V69" s="1">
        <v>1</v>
      </c>
      <c r="W69" s="1">
        <v>3</v>
      </c>
      <c r="X69" s="1">
        <v>3</v>
      </c>
      <c r="Y69" s="1">
        <v>3</v>
      </c>
      <c r="Z69" s="1">
        <v>3</v>
      </c>
      <c r="AA69" s="1">
        <v>4</v>
      </c>
      <c r="AB69" s="1">
        <v>3</v>
      </c>
      <c r="AC69" s="1">
        <v>2</v>
      </c>
      <c r="AD69" s="1">
        <v>4</v>
      </c>
      <c r="AE69" s="1">
        <v>4</v>
      </c>
      <c r="AF69" s="1">
        <v>4</v>
      </c>
      <c r="AG69" s="1">
        <v>4</v>
      </c>
      <c r="AH69" s="1">
        <v>4</v>
      </c>
    </row>
    <row r="70" spans="1:34">
      <c r="A70">
        <v>69</v>
      </c>
      <c r="B70" s="1">
        <v>0</v>
      </c>
      <c r="C70" s="1">
        <v>37</v>
      </c>
      <c r="D70" s="8">
        <v>25000</v>
      </c>
      <c r="E70" s="1">
        <v>4</v>
      </c>
      <c r="F70" s="1">
        <v>2</v>
      </c>
      <c r="G70" s="1">
        <v>3</v>
      </c>
      <c r="H70" s="1">
        <v>2</v>
      </c>
      <c r="I70" s="1">
        <v>1</v>
      </c>
      <c r="J70" s="1">
        <v>15</v>
      </c>
      <c r="K70" s="1">
        <v>1</v>
      </c>
      <c r="L70" s="1">
        <v>1</v>
      </c>
      <c r="M70" s="1">
        <v>1</v>
      </c>
      <c r="N70" s="1">
        <v>0</v>
      </c>
      <c r="O70" s="1">
        <v>1</v>
      </c>
      <c r="P70" s="1">
        <v>0</v>
      </c>
      <c r="Q70" s="1">
        <v>1</v>
      </c>
      <c r="R70" s="1">
        <v>0</v>
      </c>
      <c r="S70" s="1">
        <v>0</v>
      </c>
      <c r="T70" s="1">
        <v>1</v>
      </c>
      <c r="U70" s="1">
        <v>3</v>
      </c>
      <c r="V70" s="1">
        <v>1</v>
      </c>
      <c r="W70" s="1">
        <v>4</v>
      </c>
      <c r="X70" s="1">
        <v>1</v>
      </c>
      <c r="Y70" s="1">
        <v>2</v>
      </c>
      <c r="Z70" s="1">
        <v>3</v>
      </c>
      <c r="AA70" s="1">
        <v>5</v>
      </c>
      <c r="AB70" s="1">
        <v>4</v>
      </c>
      <c r="AC70" s="1">
        <v>3</v>
      </c>
      <c r="AD70" s="1">
        <v>4</v>
      </c>
      <c r="AE70" s="1">
        <v>4</v>
      </c>
      <c r="AF70" s="1">
        <v>5</v>
      </c>
      <c r="AG70" s="1">
        <v>4</v>
      </c>
      <c r="AH70" s="1">
        <v>3</v>
      </c>
    </row>
    <row r="71" spans="1:34">
      <c r="A71">
        <v>70</v>
      </c>
      <c r="B71" s="1">
        <v>1</v>
      </c>
      <c r="C71" s="1">
        <v>75</v>
      </c>
      <c r="D71" s="8">
        <v>1500</v>
      </c>
      <c r="E71" s="1">
        <v>2</v>
      </c>
      <c r="F71" s="1">
        <v>2</v>
      </c>
      <c r="G71" s="1">
        <v>7</v>
      </c>
      <c r="H71" s="1">
        <v>2</v>
      </c>
      <c r="I71" s="1">
        <v>1</v>
      </c>
      <c r="J71" s="1">
        <v>3</v>
      </c>
      <c r="K71" s="1">
        <v>1</v>
      </c>
      <c r="L71" s="1">
        <v>1</v>
      </c>
      <c r="M71" s="1">
        <v>0</v>
      </c>
      <c r="N71" s="1">
        <v>0</v>
      </c>
      <c r="O71" s="1">
        <v>1</v>
      </c>
      <c r="P71" s="1">
        <v>0</v>
      </c>
      <c r="Q71" s="1">
        <v>1</v>
      </c>
      <c r="R71" s="1">
        <v>0</v>
      </c>
      <c r="S71" s="1">
        <v>0</v>
      </c>
      <c r="T71" s="1">
        <v>0</v>
      </c>
      <c r="U71" s="1">
        <v>2</v>
      </c>
      <c r="V71" s="1">
        <v>1</v>
      </c>
      <c r="W71" s="1">
        <v>6</v>
      </c>
      <c r="X71" s="1">
        <v>4</v>
      </c>
      <c r="Y71" s="1">
        <v>5</v>
      </c>
      <c r="Z71" s="1">
        <v>1</v>
      </c>
      <c r="AA71" s="1">
        <v>4</v>
      </c>
      <c r="AB71" s="1">
        <v>5</v>
      </c>
      <c r="AC71" s="1">
        <v>5</v>
      </c>
      <c r="AD71" s="1">
        <v>2</v>
      </c>
      <c r="AE71" s="1">
        <v>2</v>
      </c>
      <c r="AF71" s="1">
        <v>1</v>
      </c>
      <c r="AG71" s="1">
        <v>4</v>
      </c>
      <c r="AH71" s="1">
        <v>4</v>
      </c>
    </row>
    <row r="72" spans="1:34">
      <c r="A72">
        <v>71</v>
      </c>
      <c r="B72" s="1">
        <v>1</v>
      </c>
      <c r="C72" s="1">
        <v>24</v>
      </c>
      <c r="D72" s="8">
        <v>30000</v>
      </c>
      <c r="E72" s="1">
        <v>4</v>
      </c>
      <c r="F72" s="1">
        <v>1</v>
      </c>
      <c r="G72" s="1">
        <v>5</v>
      </c>
      <c r="H72" s="1">
        <v>2</v>
      </c>
      <c r="I72" s="1">
        <v>1</v>
      </c>
      <c r="J72" s="1">
        <v>4</v>
      </c>
      <c r="K72" s="1">
        <v>1</v>
      </c>
      <c r="L72" s="1">
        <v>1</v>
      </c>
      <c r="M72" s="1">
        <v>1</v>
      </c>
      <c r="N72" s="1">
        <v>0</v>
      </c>
      <c r="O72" s="1">
        <v>1</v>
      </c>
      <c r="P72" s="1">
        <v>0</v>
      </c>
      <c r="Q72" s="1">
        <v>1</v>
      </c>
      <c r="R72" s="1">
        <v>0</v>
      </c>
      <c r="S72" s="1">
        <v>0</v>
      </c>
      <c r="T72" s="1">
        <v>0</v>
      </c>
      <c r="U72" s="1">
        <v>2</v>
      </c>
      <c r="V72" s="1">
        <v>1</v>
      </c>
      <c r="W72" s="1">
        <v>1</v>
      </c>
      <c r="X72" s="1">
        <v>1</v>
      </c>
      <c r="Y72" s="1">
        <v>4</v>
      </c>
      <c r="Z72" s="1">
        <v>5</v>
      </c>
      <c r="AA72" s="1">
        <v>5</v>
      </c>
      <c r="AB72" s="1">
        <v>4</v>
      </c>
      <c r="AC72" s="1">
        <v>4</v>
      </c>
      <c r="AD72" s="1">
        <v>5</v>
      </c>
      <c r="AE72" s="1">
        <v>2</v>
      </c>
      <c r="AF72" s="1">
        <v>2</v>
      </c>
      <c r="AG72" s="1">
        <v>4</v>
      </c>
      <c r="AH72" s="1">
        <v>3</v>
      </c>
    </row>
    <row r="73" spans="1:34">
      <c r="A73">
        <v>72</v>
      </c>
      <c r="B73" s="1">
        <v>1</v>
      </c>
      <c r="C73" s="1">
        <v>25</v>
      </c>
      <c r="D73" s="8">
        <v>73000</v>
      </c>
      <c r="E73" s="1">
        <v>4</v>
      </c>
      <c r="F73" s="1">
        <v>1</v>
      </c>
      <c r="G73" s="1">
        <v>3</v>
      </c>
      <c r="H73" s="1">
        <v>2</v>
      </c>
      <c r="I73" s="1">
        <v>1</v>
      </c>
      <c r="J73" s="1">
        <v>7</v>
      </c>
      <c r="K73" s="1">
        <v>1</v>
      </c>
      <c r="L73" s="1">
        <v>1</v>
      </c>
      <c r="M73" s="1">
        <v>1</v>
      </c>
      <c r="N73" s="1">
        <v>0</v>
      </c>
      <c r="O73" s="1">
        <v>0</v>
      </c>
      <c r="P73" s="1">
        <v>0</v>
      </c>
      <c r="Q73" s="1">
        <v>0</v>
      </c>
      <c r="R73" s="1">
        <v>1</v>
      </c>
      <c r="S73" s="1">
        <v>0</v>
      </c>
      <c r="T73" s="1">
        <v>0</v>
      </c>
      <c r="U73" s="1">
        <v>2</v>
      </c>
      <c r="V73" s="1">
        <v>1</v>
      </c>
      <c r="W73" s="1">
        <v>2</v>
      </c>
      <c r="X73" s="1">
        <v>1</v>
      </c>
      <c r="Y73" s="1">
        <v>2</v>
      </c>
      <c r="Z73" s="1">
        <v>3</v>
      </c>
      <c r="AA73" s="1">
        <v>5</v>
      </c>
      <c r="AB73" s="1">
        <v>4</v>
      </c>
      <c r="AC73" s="1">
        <v>5</v>
      </c>
      <c r="AD73" s="1">
        <v>4</v>
      </c>
      <c r="AE73" s="1">
        <v>3</v>
      </c>
      <c r="AF73" s="1">
        <v>3</v>
      </c>
      <c r="AG73" s="1">
        <v>2</v>
      </c>
      <c r="AH73" s="1">
        <v>5</v>
      </c>
    </row>
    <row r="74" spans="1:34">
      <c r="A74">
        <v>73</v>
      </c>
      <c r="B74" s="1">
        <v>1</v>
      </c>
      <c r="C74" s="1">
        <v>20</v>
      </c>
      <c r="D74" s="8">
        <v>50000</v>
      </c>
      <c r="E74" s="1">
        <v>4</v>
      </c>
      <c r="F74" s="1">
        <v>1</v>
      </c>
      <c r="G74" s="1">
        <v>5</v>
      </c>
      <c r="H74" s="1">
        <v>1</v>
      </c>
      <c r="I74" s="1">
        <v>1</v>
      </c>
      <c r="J74" s="1">
        <v>5</v>
      </c>
      <c r="K74" s="1">
        <v>1</v>
      </c>
      <c r="L74" s="1">
        <v>1</v>
      </c>
      <c r="M74" s="1">
        <v>1</v>
      </c>
      <c r="N74" s="1">
        <v>0</v>
      </c>
      <c r="O74" s="1">
        <v>1</v>
      </c>
      <c r="P74" s="1">
        <v>0</v>
      </c>
      <c r="Q74" s="1">
        <v>1</v>
      </c>
      <c r="R74" s="1">
        <v>1</v>
      </c>
      <c r="S74" s="1">
        <v>0</v>
      </c>
      <c r="T74" s="1">
        <v>0</v>
      </c>
      <c r="U74" s="1">
        <v>2</v>
      </c>
      <c r="V74" s="1">
        <v>1</v>
      </c>
      <c r="W74" s="1">
        <v>2</v>
      </c>
      <c r="X74" s="1">
        <v>2</v>
      </c>
      <c r="Y74" s="1">
        <v>1</v>
      </c>
      <c r="Z74" s="1">
        <v>4</v>
      </c>
      <c r="AA74" s="1">
        <v>3</v>
      </c>
      <c r="AB74" s="1">
        <v>4</v>
      </c>
      <c r="AC74" s="1">
        <v>3</v>
      </c>
      <c r="AD74" s="1">
        <v>4</v>
      </c>
      <c r="AE74" s="1">
        <v>5</v>
      </c>
      <c r="AF74" s="1">
        <v>4</v>
      </c>
      <c r="AG74" s="1">
        <v>5</v>
      </c>
      <c r="AH74" s="1">
        <v>4</v>
      </c>
    </row>
    <row r="75" spans="1:34">
      <c r="A75">
        <v>74</v>
      </c>
      <c r="B75" s="1">
        <v>1</v>
      </c>
      <c r="C75" s="1">
        <v>40</v>
      </c>
      <c r="D75" s="8">
        <v>40000</v>
      </c>
      <c r="E75" s="1">
        <v>3</v>
      </c>
      <c r="F75" s="1">
        <v>1</v>
      </c>
      <c r="G75" s="1">
        <v>2</v>
      </c>
      <c r="H75" s="1">
        <v>2</v>
      </c>
      <c r="I75" s="1">
        <v>1</v>
      </c>
      <c r="J75" s="1">
        <v>2</v>
      </c>
      <c r="K75" s="1">
        <v>1</v>
      </c>
      <c r="L75" s="1">
        <v>0</v>
      </c>
      <c r="M75" s="1">
        <v>1</v>
      </c>
      <c r="N75" s="1">
        <v>0</v>
      </c>
      <c r="O75" s="1">
        <v>1</v>
      </c>
      <c r="P75" s="1">
        <v>0</v>
      </c>
      <c r="Q75" s="1">
        <v>0</v>
      </c>
      <c r="R75" s="1">
        <v>0</v>
      </c>
      <c r="S75" s="1">
        <v>1</v>
      </c>
      <c r="T75" s="1">
        <v>0</v>
      </c>
      <c r="U75" s="1">
        <v>2</v>
      </c>
      <c r="V75" s="1">
        <v>2</v>
      </c>
      <c r="W75" s="1">
        <v>4</v>
      </c>
      <c r="X75" s="1">
        <v>2</v>
      </c>
      <c r="Y75" s="1">
        <v>5</v>
      </c>
      <c r="Z75" s="1">
        <v>3</v>
      </c>
      <c r="AA75" s="1">
        <v>5</v>
      </c>
      <c r="AB75" s="1">
        <v>4</v>
      </c>
      <c r="AC75" s="1">
        <v>4</v>
      </c>
      <c r="AD75" s="1">
        <v>3</v>
      </c>
      <c r="AE75" s="1">
        <v>5</v>
      </c>
      <c r="AF75" s="1">
        <v>4</v>
      </c>
      <c r="AG75" s="1">
        <v>3</v>
      </c>
      <c r="AH75" s="1">
        <v>3</v>
      </c>
    </row>
    <row r="76" spans="1:34">
      <c r="A76">
        <v>75</v>
      </c>
      <c r="B76" s="1">
        <v>1</v>
      </c>
      <c r="C76" s="1">
        <v>33</v>
      </c>
      <c r="D76" s="8">
        <v>50000</v>
      </c>
      <c r="E76" s="1">
        <v>4</v>
      </c>
      <c r="F76" s="1">
        <v>1</v>
      </c>
      <c r="G76" s="1">
        <v>2</v>
      </c>
      <c r="H76" s="1">
        <v>2</v>
      </c>
      <c r="I76" s="1">
        <v>1</v>
      </c>
      <c r="J76" s="1">
        <v>1</v>
      </c>
      <c r="K76" s="1">
        <v>1</v>
      </c>
      <c r="L76" s="1">
        <v>1</v>
      </c>
      <c r="M76" s="1">
        <v>1</v>
      </c>
      <c r="N76" s="1">
        <v>0</v>
      </c>
      <c r="O76" s="1">
        <v>1</v>
      </c>
      <c r="P76" s="1">
        <v>0</v>
      </c>
      <c r="Q76" s="1">
        <v>0</v>
      </c>
      <c r="R76" s="1">
        <v>1</v>
      </c>
      <c r="S76" s="1">
        <v>0</v>
      </c>
      <c r="T76" s="1">
        <v>0</v>
      </c>
      <c r="U76" s="1">
        <v>2</v>
      </c>
      <c r="V76" s="1">
        <v>1</v>
      </c>
      <c r="W76" s="1">
        <v>1</v>
      </c>
      <c r="X76" s="1">
        <v>4</v>
      </c>
      <c r="Y76" s="1">
        <v>1</v>
      </c>
      <c r="Z76" s="1">
        <v>3</v>
      </c>
      <c r="AA76" s="1">
        <v>3</v>
      </c>
      <c r="AB76" s="1">
        <v>5</v>
      </c>
      <c r="AC76" s="1">
        <v>4</v>
      </c>
      <c r="AD76" s="1">
        <v>4</v>
      </c>
      <c r="AE76" s="1">
        <v>2</v>
      </c>
      <c r="AF76" s="1">
        <v>3</v>
      </c>
      <c r="AG76" s="1">
        <v>5</v>
      </c>
      <c r="AH76" s="1">
        <v>2</v>
      </c>
    </row>
    <row r="77" spans="1:34">
      <c r="A77">
        <v>76</v>
      </c>
      <c r="B77" s="1">
        <v>0</v>
      </c>
      <c r="C77" s="1">
        <v>44</v>
      </c>
      <c r="D77" s="8">
        <v>42000</v>
      </c>
      <c r="E77" s="1">
        <v>4</v>
      </c>
      <c r="F77" s="1">
        <v>2</v>
      </c>
      <c r="G77" s="1">
        <v>1</v>
      </c>
      <c r="H77" s="1">
        <v>2</v>
      </c>
      <c r="I77" s="1">
        <v>1</v>
      </c>
      <c r="J77" s="1">
        <v>2</v>
      </c>
      <c r="K77" s="1">
        <v>1</v>
      </c>
      <c r="L77" s="1">
        <v>1</v>
      </c>
      <c r="M77" s="1">
        <v>1</v>
      </c>
      <c r="N77" s="1">
        <v>1</v>
      </c>
      <c r="O77" s="1">
        <v>1</v>
      </c>
      <c r="P77" s="1">
        <v>0</v>
      </c>
      <c r="Q77" s="1">
        <v>1</v>
      </c>
      <c r="R77" s="1">
        <v>0</v>
      </c>
      <c r="S77" s="1">
        <v>0</v>
      </c>
      <c r="T77" s="1">
        <v>0</v>
      </c>
      <c r="U77" s="1">
        <v>1</v>
      </c>
      <c r="V77" s="1">
        <v>1</v>
      </c>
      <c r="W77" s="1">
        <v>1</v>
      </c>
      <c r="X77" s="1">
        <v>3</v>
      </c>
      <c r="Y77" s="1">
        <v>5</v>
      </c>
      <c r="Z77" s="1">
        <v>4</v>
      </c>
      <c r="AA77" s="1">
        <v>4</v>
      </c>
      <c r="AB77" s="1">
        <v>4</v>
      </c>
      <c r="AC77" s="1">
        <v>4</v>
      </c>
      <c r="AD77" s="1">
        <v>2</v>
      </c>
      <c r="AE77" s="1">
        <v>2</v>
      </c>
      <c r="AF77" s="1">
        <v>5</v>
      </c>
      <c r="AG77" s="1">
        <v>4</v>
      </c>
      <c r="AH77" s="1">
        <v>5</v>
      </c>
    </row>
    <row r="78" spans="1:34">
      <c r="A78">
        <v>77</v>
      </c>
      <c r="B78" s="1">
        <v>1</v>
      </c>
      <c r="C78" s="1">
        <v>35</v>
      </c>
      <c r="D78" s="8">
        <v>30000</v>
      </c>
      <c r="E78" s="1">
        <v>4</v>
      </c>
      <c r="F78" s="1">
        <v>1</v>
      </c>
      <c r="G78" s="1">
        <v>2</v>
      </c>
      <c r="H78" s="1">
        <v>2</v>
      </c>
      <c r="I78" s="1">
        <v>2</v>
      </c>
      <c r="J78" s="1">
        <v>1</v>
      </c>
      <c r="K78" s="1">
        <v>1</v>
      </c>
      <c r="L78" s="1">
        <v>1</v>
      </c>
      <c r="M78" s="1">
        <v>1</v>
      </c>
      <c r="N78" s="1">
        <v>0</v>
      </c>
      <c r="O78" s="1">
        <v>1</v>
      </c>
      <c r="P78" s="1">
        <v>0</v>
      </c>
      <c r="Q78" s="1">
        <v>1</v>
      </c>
      <c r="R78" s="1">
        <v>0</v>
      </c>
      <c r="S78" s="1">
        <v>1</v>
      </c>
      <c r="T78" s="1">
        <v>0</v>
      </c>
      <c r="U78" s="1">
        <v>1</v>
      </c>
      <c r="V78" s="1">
        <v>1</v>
      </c>
      <c r="W78" s="1">
        <v>1</v>
      </c>
      <c r="X78" s="1">
        <v>4</v>
      </c>
      <c r="Y78" s="1">
        <v>3</v>
      </c>
      <c r="Z78" s="1">
        <v>5</v>
      </c>
      <c r="AA78" s="1">
        <v>3</v>
      </c>
      <c r="AB78" s="1">
        <v>5</v>
      </c>
      <c r="AC78" s="1">
        <v>4</v>
      </c>
      <c r="AD78" s="1">
        <v>3</v>
      </c>
      <c r="AE78" s="1">
        <v>5</v>
      </c>
      <c r="AF78" s="1">
        <v>2</v>
      </c>
      <c r="AG78" s="1">
        <v>5</v>
      </c>
      <c r="AH78" s="1">
        <v>4</v>
      </c>
    </row>
    <row r="79" spans="1:34">
      <c r="A79">
        <v>78</v>
      </c>
      <c r="B79" s="1">
        <v>1</v>
      </c>
      <c r="C79" s="1">
        <v>27</v>
      </c>
      <c r="D79" s="8">
        <v>25000</v>
      </c>
      <c r="E79" s="1">
        <v>4</v>
      </c>
      <c r="F79" s="1">
        <v>1</v>
      </c>
      <c r="G79" s="1">
        <v>2</v>
      </c>
      <c r="H79" s="1">
        <v>2</v>
      </c>
      <c r="I79" s="1">
        <v>2</v>
      </c>
      <c r="J79" s="1">
        <v>2</v>
      </c>
      <c r="K79" s="1">
        <v>2</v>
      </c>
      <c r="L79" s="1">
        <v>1</v>
      </c>
      <c r="M79" s="1">
        <v>1</v>
      </c>
      <c r="N79" s="1">
        <v>0</v>
      </c>
      <c r="O79" s="1">
        <v>1</v>
      </c>
      <c r="P79" s="1">
        <v>0</v>
      </c>
      <c r="Q79" s="1">
        <v>0</v>
      </c>
      <c r="R79" s="1">
        <v>1</v>
      </c>
      <c r="S79" s="1">
        <v>0</v>
      </c>
      <c r="T79" s="1">
        <v>0</v>
      </c>
      <c r="U79" s="1">
        <v>2</v>
      </c>
      <c r="V79" s="1">
        <v>1</v>
      </c>
      <c r="W79" s="1">
        <v>1</v>
      </c>
      <c r="X79" s="1">
        <v>1</v>
      </c>
      <c r="Y79" s="1">
        <v>3</v>
      </c>
      <c r="Z79" s="1">
        <v>2</v>
      </c>
      <c r="AA79" s="1">
        <v>2</v>
      </c>
      <c r="AB79" s="1">
        <v>5</v>
      </c>
      <c r="AC79" s="1">
        <v>4</v>
      </c>
      <c r="AD79" s="1">
        <v>5</v>
      </c>
      <c r="AE79" s="1">
        <v>3</v>
      </c>
      <c r="AF79" s="1">
        <v>4</v>
      </c>
      <c r="AG79" s="1">
        <v>5</v>
      </c>
      <c r="AH79" s="1">
        <v>5</v>
      </c>
    </row>
    <row r="80" spans="1:34">
      <c r="A80">
        <v>79</v>
      </c>
      <c r="B80" s="1">
        <v>1</v>
      </c>
      <c r="C80" s="1">
        <v>30</v>
      </c>
      <c r="D80" s="8">
        <v>45000</v>
      </c>
      <c r="E80" s="1">
        <v>4</v>
      </c>
      <c r="F80" s="1">
        <v>1</v>
      </c>
      <c r="G80" s="1">
        <v>2</v>
      </c>
      <c r="H80" s="1">
        <v>2</v>
      </c>
      <c r="I80" s="1">
        <v>2</v>
      </c>
      <c r="J80" s="1">
        <v>2</v>
      </c>
      <c r="K80" s="1">
        <v>2</v>
      </c>
      <c r="L80" s="1">
        <v>1</v>
      </c>
      <c r="M80" s="1">
        <v>0</v>
      </c>
      <c r="N80" s="1">
        <v>0</v>
      </c>
      <c r="O80" s="1">
        <v>1</v>
      </c>
      <c r="P80" s="1">
        <v>0</v>
      </c>
      <c r="Q80" s="1">
        <v>1</v>
      </c>
      <c r="R80" s="1">
        <v>0</v>
      </c>
      <c r="S80" s="1">
        <v>0</v>
      </c>
      <c r="T80" s="1">
        <v>0</v>
      </c>
      <c r="U80" s="1">
        <v>2</v>
      </c>
      <c r="V80" s="1">
        <v>1</v>
      </c>
      <c r="W80" s="1">
        <v>1</v>
      </c>
      <c r="X80" s="1">
        <v>1</v>
      </c>
      <c r="Y80" s="1">
        <v>3</v>
      </c>
      <c r="Z80" s="1">
        <v>2</v>
      </c>
      <c r="AA80" s="1">
        <v>2</v>
      </c>
      <c r="AB80" s="1">
        <v>5</v>
      </c>
      <c r="AC80" s="1">
        <v>3</v>
      </c>
      <c r="AD80" s="1">
        <v>5</v>
      </c>
      <c r="AE80" s="1">
        <v>4</v>
      </c>
      <c r="AF80" s="1">
        <v>4</v>
      </c>
      <c r="AG80" s="1">
        <v>3</v>
      </c>
      <c r="AH80" s="1">
        <v>3</v>
      </c>
    </row>
    <row r="81" spans="1:34">
      <c r="A81">
        <v>80</v>
      </c>
      <c r="B81" s="1">
        <v>1</v>
      </c>
      <c r="C81" s="1">
        <v>45</v>
      </c>
      <c r="D81" s="8">
        <v>50000</v>
      </c>
      <c r="E81" s="1">
        <v>4</v>
      </c>
      <c r="F81" s="1">
        <v>1</v>
      </c>
      <c r="G81" s="1">
        <v>1</v>
      </c>
      <c r="H81" s="1">
        <v>2</v>
      </c>
      <c r="I81" s="1">
        <v>2</v>
      </c>
      <c r="J81" s="1">
        <v>2</v>
      </c>
      <c r="K81" s="1">
        <v>1</v>
      </c>
      <c r="L81" s="1">
        <v>0</v>
      </c>
      <c r="M81" s="1">
        <v>1</v>
      </c>
      <c r="N81" s="1">
        <v>0</v>
      </c>
      <c r="O81" s="1">
        <v>1</v>
      </c>
      <c r="P81" s="1">
        <v>0</v>
      </c>
      <c r="Q81" s="1">
        <v>1</v>
      </c>
      <c r="R81" s="1">
        <v>0</v>
      </c>
      <c r="S81" s="1">
        <v>1</v>
      </c>
      <c r="T81" s="1">
        <v>0</v>
      </c>
      <c r="U81" s="1">
        <v>1</v>
      </c>
      <c r="V81" s="1">
        <v>1</v>
      </c>
      <c r="W81" s="1">
        <v>2</v>
      </c>
      <c r="X81" s="1">
        <v>4</v>
      </c>
      <c r="Y81" s="1">
        <v>2</v>
      </c>
      <c r="Z81" s="1">
        <v>5</v>
      </c>
      <c r="AA81" s="1">
        <v>3</v>
      </c>
      <c r="AB81" s="1">
        <v>5</v>
      </c>
      <c r="AC81" s="1">
        <v>4</v>
      </c>
      <c r="AD81" s="1">
        <v>3</v>
      </c>
      <c r="AE81" s="1">
        <v>5</v>
      </c>
      <c r="AF81" s="1">
        <v>3</v>
      </c>
      <c r="AG81" s="1">
        <v>5</v>
      </c>
      <c r="AH81" s="1">
        <v>4</v>
      </c>
    </row>
    <row r="82" spans="1:34">
      <c r="A82">
        <v>81</v>
      </c>
      <c r="B82" s="1">
        <v>1</v>
      </c>
      <c r="C82" s="1">
        <v>29</v>
      </c>
      <c r="D82" s="8">
        <v>31200</v>
      </c>
      <c r="E82" s="1">
        <v>4</v>
      </c>
      <c r="F82" s="1">
        <v>1</v>
      </c>
      <c r="G82" s="1">
        <v>2</v>
      </c>
      <c r="H82" s="1">
        <v>2</v>
      </c>
      <c r="I82" s="1">
        <v>1</v>
      </c>
      <c r="J82" s="1">
        <v>1</v>
      </c>
      <c r="K82" s="1">
        <v>3</v>
      </c>
      <c r="L82" s="1">
        <v>0</v>
      </c>
      <c r="M82" s="1">
        <v>1</v>
      </c>
      <c r="N82" s="1">
        <v>0</v>
      </c>
      <c r="O82" s="1">
        <v>1</v>
      </c>
      <c r="P82" s="1">
        <v>1</v>
      </c>
      <c r="Q82" s="1">
        <v>0</v>
      </c>
      <c r="R82" s="1">
        <v>0</v>
      </c>
      <c r="S82" s="1">
        <v>1</v>
      </c>
      <c r="T82" s="1">
        <v>0</v>
      </c>
      <c r="U82" s="1">
        <v>2</v>
      </c>
      <c r="V82" s="1">
        <v>2</v>
      </c>
      <c r="W82" s="1">
        <v>2</v>
      </c>
      <c r="X82" s="1">
        <v>2</v>
      </c>
      <c r="Y82" s="1">
        <v>4</v>
      </c>
      <c r="Z82" s="1">
        <v>3</v>
      </c>
      <c r="AA82" s="1">
        <v>3</v>
      </c>
      <c r="AB82" s="1">
        <v>5</v>
      </c>
      <c r="AC82" s="1">
        <v>4</v>
      </c>
      <c r="AD82" s="1">
        <v>3</v>
      </c>
      <c r="AE82" s="1">
        <v>5</v>
      </c>
      <c r="AF82" s="1">
        <v>4</v>
      </c>
      <c r="AG82" s="1">
        <v>4</v>
      </c>
      <c r="AH82" s="1">
        <v>3</v>
      </c>
    </row>
    <row r="83" spans="1:34">
      <c r="A83">
        <v>82</v>
      </c>
      <c r="B83" s="1">
        <v>1</v>
      </c>
      <c r="C83" s="1">
        <v>32</v>
      </c>
      <c r="D83" s="8">
        <v>40000</v>
      </c>
      <c r="E83" s="1">
        <v>4</v>
      </c>
      <c r="F83" s="1">
        <v>1</v>
      </c>
      <c r="G83" s="1">
        <v>2</v>
      </c>
      <c r="H83" s="1">
        <v>2</v>
      </c>
      <c r="I83" s="1">
        <v>1</v>
      </c>
      <c r="J83" s="1">
        <v>1</v>
      </c>
      <c r="K83" s="1">
        <v>1</v>
      </c>
      <c r="L83" s="1">
        <v>1</v>
      </c>
      <c r="M83" s="1">
        <v>1</v>
      </c>
      <c r="N83" s="1">
        <v>0</v>
      </c>
      <c r="O83" s="1">
        <v>0</v>
      </c>
      <c r="P83" s="1">
        <v>0</v>
      </c>
      <c r="Q83" s="1">
        <v>1</v>
      </c>
      <c r="R83" s="1">
        <v>0</v>
      </c>
      <c r="S83" s="1">
        <v>0</v>
      </c>
      <c r="T83" s="1">
        <v>0</v>
      </c>
      <c r="U83" s="1">
        <v>2</v>
      </c>
      <c r="V83" s="1">
        <v>1</v>
      </c>
      <c r="W83" s="1">
        <v>3</v>
      </c>
      <c r="X83" s="1">
        <v>3</v>
      </c>
      <c r="Y83" s="1">
        <v>4</v>
      </c>
      <c r="Z83" s="1">
        <v>1</v>
      </c>
      <c r="AA83" s="1">
        <v>2</v>
      </c>
      <c r="AB83" s="1">
        <v>5</v>
      </c>
      <c r="AC83" s="1">
        <v>3</v>
      </c>
      <c r="AD83" s="1">
        <v>5</v>
      </c>
      <c r="AE83" s="1">
        <v>3</v>
      </c>
      <c r="AF83" s="1">
        <v>3</v>
      </c>
      <c r="AG83" s="1">
        <v>5</v>
      </c>
      <c r="AH83" s="1">
        <v>3</v>
      </c>
    </row>
    <row r="84" spans="1:34">
      <c r="A84">
        <v>83</v>
      </c>
      <c r="B84" s="1">
        <v>1</v>
      </c>
      <c r="C84" s="1">
        <v>50</v>
      </c>
      <c r="D84" s="8">
        <v>33000</v>
      </c>
      <c r="E84" s="1">
        <v>4</v>
      </c>
      <c r="F84" s="1">
        <v>1</v>
      </c>
      <c r="G84" s="1">
        <v>2</v>
      </c>
      <c r="H84" s="1">
        <v>2</v>
      </c>
      <c r="I84" s="1">
        <v>2</v>
      </c>
      <c r="J84" s="1">
        <v>2</v>
      </c>
      <c r="K84" s="1">
        <v>3</v>
      </c>
      <c r="L84" s="1">
        <v>0</v>
      </c>
      <c r="M84" s="1">
        <v>1</v>
      </c>
      <c r="N84" s="1">
        <v>0</v>
      </c>
      <c r="O84" s="1">
        <v>0</v>
      </c>
      <c r="P84" s="1">
        <v>0</v>
      </c>
      <c r="Q84" s="1">
        <v>1</v>
      </c>
      <c r="R84" s="1">
        <v>0</v>
      </c>
      <c r="S84" s="1">
        <v>0</v>
      </c>
      <c r="T84" s="1">
        <v>0</v>
      </c>
      <c r="U84" s="1">
        <v>2</v>
      </c>
      <c r="V84" s="1">
        <v>1</v>
      </c>
      <c r="W84" s="1">
        <v>1</v>
      </c>
      <c r="X84" s="1">
        <v>1</v>
      </c>
      <c r="Y84" s="1">
        <v>2</v>
      </c>
      <c r="Z84" s="1">
        <v>2</v>
      </c>
      <c r="AA84" s="1">
        <v>2</v>
      </c>
      <c r="AB84" s="1">
        <v>5</v>
      </c>
      <c r="AC84" s="1">
        <v>3</v>
      </c>
      <c r="AD84" s="1">
        <v>5</v>
      </c>
      <c r="AE84" s="1">
        <v>4</v>
      </c>
      <c r="AF84" s="1">
        <v>3</v>
      </c>
      <c r="AG84" s="1">
        <v>3</v>
      </c>
      <c r="AH84" s="1">
        <v>3</v>
      </c>
    </row>
    <row r="85" spans="1:34">
      <c r="A85">
        <v>84</v>
      </c>
      <c r="B85" s="1">
        <v>1</v>
      </c>
      <c r="C85" s="1">
        <v>42</v>
      </c>
      <c r="D85" s="8">
        <v>30000</v>
      </c>
      <c r="E85" s="1">
        <v>4</v>
      </c>
      <c r="F85" s="1">
        <v>1</v>
      </c>
      <c r="G85" s="1">
        <v>3</v>
      </c>
      <c r="H85" s="1">
        <v>2</v>
      </c>
      <c r="I85" s="1">
        <v>2</v>
      </c>
      <c r="J85" s="1">
        <v>2</v>
      </c>
      <c r="K85" s="1">
        <v>1</v>
      </c>
      <c r="L85" s="1">
        <v>1</v>
      </c>
      <c r="M85" s="1">
        <v>0</v>
      </c>
      <c r="N85" s="1">
        <v>0</v>
      </c>
      <c r="O85" s="1">
        <v>1</v>
      </c>
      <c r="P85" s="1">
        <v>0</v>
      </c>
      <c r="Q85" s="1">
        <v>0</v>
      </c>
      <c r="R85" s="1">
        <v>0</v>
      </c>
      <c r="S85" s="1">
        <v>1</v>
      </c>
      <c r="T85" s="1">
        <v>0</v>
      </c>
      <c r="U85" s="1">
        <v>1</v>
      </c>
      <c r="V85" s="1">
        <v>2</v>
      </c>
      <c r="W85" s="1">
        <v>2</v>
      </c>
      <c r="X85" s="1">
        <v>3</v>
      </c>
      <c r="Y85" s="1">
        <v>4</v>
      </c>
      <c r="Z85" s="1">
        <v>4</v>
      </c>
      <c r="AA85" s="1">
        <v>5</v>
      </c>
      <c r="AB85" s="1">
        <v>4</v>
      </c>
      <c r="AC85" s="1">
        <v>3</v>
      </c>
      <c r="AD85" s="1">
        <v>5</v>
      </c>
      <c r="AE85" s="1">
        <v>3</v>
      </c>
      <c r="AF85" s="1">
        <v>4</v>
      </c>
      <c r="AG85" s="1">
        <v>3</v>
      </c>
      <c r="AH85" s="1">
        <v>4</v>
      </c>
    </row>
    <row r="86" spans="1:34">
      <c r="A86">
        <v>85</v>
      </c>
      <c r="B86" s="1">
        <v>1</v>
      </c>
      <c r="C86" s="1">
        <v>37</v>
      </c>
      <c r="D86" s="8">
        <v>40000</v>
      </c>
      <c r="E86" s="1">
        <v>4</v>
      </c>
      <c r="F86" s="1">
        <v>1</v>
      </c>
      <c r="G86" s="1">
        <v>2</v>
      </c>
      <c r="H86" s="1">
        <v>2</v>
      </c>
      <c r="I86" s="1">
        <v>2</v>
      </c>
      <c r="J86" s="1">
        <v>2</v>
      </c>
      <c r="K86" s="1">
        <v>2</v>
      </c>
      <c r="L86" s="1">
        <v>1</v>
      </c>
      <c r="M86" s="1">
        <v>0</v>
      </c>
      <c r="N86" s="1">
        <v>0</v>
      </c>
      <c r="O86" s="1">
        <v>1</v>
      </c>
      <c r="P86" s="1">
        <v>0</v>
      </c>
      <c r="Q86" s="1">
        <v>1</v>
      </c>
      <c r="R86" s="1">
        <v>0</v>
      </c>
      <c r="S86" s="1">
        <v>0</v>
      </c>
      <c r="T86" s="1">
        <v>0</v>
      </c>
      <c r="U86" s="1">
        <v>2</v>
      </c>
      <c r="V86" s="1">
        <v>1</v>
      </c>
      <c r="W86" s="1">
        <v>1</v>
      </c>
      <c r="X86" s="1">
        <v>1</v>
      </c>
      <c r="Y86" s="1">
        <v>3</v>
      </c>
      <c r="Z86" s="1">
        <v>2</v>
      </c>
      <c r="AA86" s="1">
        <v>2</v>
      </c>
      <c r="AB86" s="1">
        <v>5</v>
      </c>
      <c r="AC86" s="1">
        <v>3</v>
      </c>
      <c r="AD86" s="1">
        <v>5</v>
      </c>
      <c r="AE86" s="1">
        <v>4</v>
      </c>
      <c r="AF86" s="1">
        <v>4</v>
      </c>
      <c r="AG86" s="1">
        <v>3</v>
      </c>
      <c r="AH86" s="1">
        <v>3</v>
      </c>
    </row>
    <row r="87" spans="1:34">
      <c r="A87">
        <v>86</v>
      </c>
      <c r="B87" s="1">
        <v>1</v>
      </c>
      <c r="C87" s="1">
        <v>48</v>
      </c>
      <c r="D87" s="8">
        <v>45000</v>
      </c>
      <c r="E87" s="1">
        <v>4</v>
      </c>
      <c r="F87" s="1">
        <v>1</v>
      </c>
      <c r="G87" s="1">
        <v>1</v>
      </c>
      <c r="H87" s="1">
        <v>2</v>
      </c>
      <c r="I87" s="1">
        <v>2</v>
      </c>
      <c r="J87" s="1">
        <v>2</v>
      </c>
      <c r="K87" s="1">
        <v>1</v>
      </c>
      <c r="L87" s="1">
        <v>0</v>
      </c>
      <c r="M87" s="1">
        <v>1</v>
      </c>
      <c r="N87" s="1">
        <v>0</v>
      </c>
      <c r="O87" s="1">
        <v>1</v>
      </c>
      <c r="P87" s="1">
        <v>0</v>
      </c>
      <c r="Q87" s="1">
        <v>1</v>
      </c>
      <c r="R87" s="1">
        <v>0</v>
      </c>
      <c r="S87" s="1">
        <v>1</v>
      </c>
      <c r="T87" s="1">
        <v>0</v>
      </c>
      <c r="U87" s="1">
        <v>1</v>
      </c>
      <c r="V87" s="1">
        <v>1</v>
      </c>
      <c r="W87" s="1">
        <v>2</v>
      </c>
      <c r="X87" s="1">
        <v>4</v>
      </c>
      <c r="Y87" s="1">
        <v>2</v>
      </c>
      <c r="Z87" s="1">
        <v>5</v>
      </c>
      <c r="AA87" s="1">
        <v>3</v>
      </c>
      <c r="AB87" s="1">
        <v>5</v>
      </c>
      <c r="AC87" s="1">
        <v>4</v>
      </c>
      <c r="AD87" s="1">
        <v>3</v>
      </c>
      <c r="AE87" s="1">
        <v>5</v>
      </c>
      <c r="AF87" s="1">
        <v>3</v>
      </c>
      <c r="AG87" s="1">
        <v>5</v>
      </c>
      <c r="AH87" s="1">
        <v>4</v>
      </c>
    </row>
    <row r="88" spans="1:34">
      <c r="A88">
        <v>87</v>
      </c>
      <c r="B88" s="1">
        <v>1</v>
      </c>
      <c r="C88" s="1">
        <v>31</v>
      </c>
      <c r="D88" s="8">
        <v>31000</v>
      </c>
      <c r="E88" s="1">
        <v>4</v>
      </c>
      <c r="F88" s="1">
        <v>1</v>
      </c>
      <c r="G88" s="1">
        <v>2</v>
      </c>
      <c r="H88" s="1">
        <v>2</v>
      </c>
      <c r="I88" s="1">
        <v>1</v>
      </c>
      <c r="J88" s="1">
        <v>1</v>
      </c>
      <c r="K88" s="1">
        <v>3</v>
      </c>
      <c r="L88" s="1">
        <v>0</v>
      </c>
      <c r="M88" s="1">
        <v>1</v>
      </c>
      <c r="N88" s="1">
        <v>0</v>
      </c>
      <c r="O88" s="1">
        <v>1</v>
      </c>
      <c r="P88" s="1">
        <v>1</v>
      </c>
      <c r="Q88" s="1">
        <v>0</v>
      </c>
      <c r="R88" s="1">
        <v>0</v>
      </c>
      <c r="S88" s="1">
        <v>1</v>
      </c>
      <c r="T88" s="1">
        <v>0</v>
      </c>
      <c r="U88" s="1">
        <v>2</v>
      </c>
      <c r="V88" s="1">
        <v>2</v>
      </c>
      <c r="W88" s="1">
        <v>2</v>
      </c>
      <c r="X88" s="1">
        <v>2</v>
      </c>
      <c r="Y88" s="1">
        <v>4</v>
      </c>
      <c r="Z88" s="1">
        <v>3</v>
      </c>
      <c r="AA88" s="1">
        <v>3</v>
      </c>
      <c r="AB88" s="1">
        <v>5</v>
      </c>
      <c r="AC88" s="1">
        <v>4</v>
      </c>
      <c r="AD88" s="1">
        <v>3</v>
      </c>
      <c r="AE88" s="1">
        <v>5</v>
      </c>
      <c r="AF88" s="1">
        <v>4</v>
      </c>
      <c r="AG88" s="1">
        <v>4</v>
      </c>
      <c r="AH88" s="1">
        <v>3</v>
      </c>
    </row>
    <row r="89" spans="1:34">
      <c r="A89">
        <v>88</v>
      </c>
      <c r="B89" s="1">
        <v>1</v>
      </c>
      <c r="C89" s="1">
        <v>29</v>
      </c>
      <c r="D89" s="8">
        <v>35000</v>
      </c>
      <c r="E89" s="1">
        <v>4</v>
      </c>
      <c r="F89" s="1">
        <v>1</v>
      </c>
      <c r="G89" s="1">
        <v>2</v>
      </c>
      <c r="H89" s="1">
        <v>2</v>
      </c>
      <c r="I89" s="1">
        <v>1</v>
      </c>
      <c r="J89" s="1">
        <v>1</v>
      </c>
      <c r="K89" s="1">
        <v>1</v>
      </c>
      <c r="L89" s="1">
        <v>1</v>
      </c>
      <c r="M89" s="1">
        <v>1</v>
      </c>
      <c r="N89" s="1">
        <v>0</v>
      </c>
      <c r="O89" s="1">
        <v>0</v>
      </c>
      <c r="P89" s="1">
        <v>0</v>
      </c>
      <c r="Q89" s="1">
        <v>1</v>
      </c>
      <c r="R89" s="1">
        <v>0</v>
      </c>
      <c r="S89" s="1">
        <v>0</v>
      </c>
      <c r="T89" s="1">
        <v>0</v>
      </c>
      <c r="U89" s="1">
        <v>2</v>
      </c>
      <c r="V89" s="1">
        <v>1</v>
      </c>
      <c r="W89" s="1">
        <v>3</v>
      </c>
      <c r="X89" s="1">
        <v>3</v>
      </c>
      <c r="Y89" s="1">
        <v>4</v>
      </c>
      <c r="Z89" s="1">
        <v>1</v>
      </c>
      <c r="AA89" s="1">
        <v>2</v>
      </c>
      <c r="AB89" s="1">
        <v>5</v>
      </c>
      <c r="AC89" s="1">
        <v>3</v>
      </c>
      <c r="AD89" s="1">
        <v>5</v>
      </c>
      <c r="AE89" s="1">
        <v>3</v>
      </c>
      <c r="AF89" s="1">
        <v>3</v>
      </c>
      <c r="AG89" s="1">
        <v>5</v>
      </c>
      <c r="AH89" s="1">
        <v>3</v>
      </c>
    </row>
    <row r="90" spans="1:34" s="41" customFormat="1">
      <c r="B90" s="42"/>
      <c r="C90" s="42"/>
      <c r="D90" s="43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</row>
    <row r="91" spans="1:34">
      <c r="B91" s="1"/>
      <c r="C91" s="1"/>
      <c r="D91" s="8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8.95">
      <c r="B92" s="1"/>
      <c r="C92" s="12" t="s">
        <v>170</v>
      </c>
      <c r="D92" s="8"/>
      <c r="E92" s="1"/>
      <c r="F92" s="1"/>
      <c r="G92" s="1"/>
      <c r="H92" s="1"/>
      <c r="I92" s="1"/>
      <c r="J92" s="1"/>
      <c r="K92" s="12" t="s">
        <v>171</v>
      </c>
      <c r="L92" s="1"/>
      <c r="M92" s="1"/>
      <c r="N92" s="1"/>
      <c r="O92" s="1"/>
      <c r="P92" s="1"/>
      <c r="Q92" s="1"/>
      <c r="R92" s="12" t="s">
        <v>172</v>
      </c>
      <c r="S92" s="1"/>
      <c r="T92" s="14"/>
      <c r="U92" s="15" t="s">
        <v>173</v>
      </c>
      <c r="V92" s="14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5.95" thickBot="1">
      <c r="K93" s="6" t="s">
        <v>30</v>
      </c>
      <c r="L93" s="7">
        <v>1</v>
      </c>
    </row>
    <row r="94" spans="1:34">
      <c r="K94" s="6" t="s">
        <v>34</v>
      </c>
      <c r="L94" s="7">
        <v>2</v>
      </c>
      <c r="R94" s="11" t="s">
        <v>14</v>
      </c>
      <c r="S94" s="11"/>
    </row>
    <row r="95" spans="1:34" ht="18.95">
      <c r="C95" s="4"/>
      <c r="K95" s="5"/>
    </row>
    <row r="96" spans="1:34">
      <c r="C96" s="47" t="s">
        <v>174</v>
      </c>
      <c r="D96" s="3">
        <v>0</v>
      </c>
      <c r="E96" s="3">
        <f>COUNTIF(B1:B88,"0")</f>
        <v>28</v>
      </c>
      <c r="K96" s="6" t="s">
        <v>175</v>
      </c>
      <c r="L96" s="6" t="s">
        <v>176</v>
      </c>
      <c r="R96" t="s">
        <v>177</v>
      </c>
      <c r="S96">
        <v>56093.181818181816</v>
      </c>
      <c r="U96" s="13">
        <f>AVERAGE(D2:D89)</f>
        <v>56093.181818181816</v>
      </c>
    </row>
    <row r="97" spans="3:23">
      <c r="C97" s="48"/>
      <c r="D97" s="3">
        <v>1</v>
      </c>
      <c r="E97" s="3">
        <f>COUNTIF(B2:B89,"1")</f>
        <v>60</v>
      </c>
      <c r="K97" s="6" t="s">
        <v>178</v>
      </c>
      <c r="L97">
        <v>1</v>
      </c>
      <c r="M97">
        <v>2</v>
      </c>
      <c r="N97">
        <v>3</v>
      </c>
      <c r="O97" t="s">
        <v>179</v>
      </c>
      <c r="R97" t="s">
        <v>139</v>
      </c>
      <c r="S97">
        <v>12478.381388545147</v>
      </c>
      <c r="U97">
        <f>_xlfn.STDEV.S(D2:D89)/SQRT(COUNT(D2:D89))</f>
        <v>12478.381388545147</v>
      </c>
      <c r="W97" s="16" t="s">
        <v>180</v>
      </c>
    </row>
    <row r="98" spans="3:23">
      <c r="K98" s="7">
        <v>0</v>
      </c>
      <c r="L98">
        <v>5</v>
      </c>
      <c r="M98">
        <v>3</v>
      </c>
      <c r="N98">
        <v>1</v>
      </c>
      <c r="O98">
        <v>9</v>
      </c>
      <c r="R98" t="s">
        <v>181</v>
      </c>
      <c r="S98">
        <v>34500</v>
      </c>
      <c r="U98" s="13">
        <f>MEDIAN(D2:D89)</f>
        <v>34500</v>
      </c>
    </row>
    <row r="99" spans="3:23">
      <c r="K99" s="7">
        <v>1</v>
      </c>
      <c r="L99">
        <v>4</v>
      </c>
      <c r="N99">
        <v>1</v>
      </c>
      <c r="O99">
        <v>5</v>
      </c>
      <c r="R99" t="s">
        <v>182</v>
      </c>
      <c r="S99">
        <v>40000</v>
      </c>
      <c r="U99">
        <f>MODE(D2:D89)</f>
        <v>40000</v>
      </c>
    </row>
    <row r="100" spans="3:23">
      <c r="K100" s="7" t="s">
        <v>179</v>
      </c>
      <c r="L100">
        <v>9</v>
      </c>
      <c r="M100">
        <v>3</v>
      </c>
      <c r="N100">
        <v>2</v>
      </c>
      <c r="O100">
        <v>14</v>
      </c>
      <c r="R100" t="s">
        <v>183</v>
      </c>
      <c r="S100">
        <v>117057.59344383905</v>
      </c>
      <c r="U100">
        <f>_xlfn.STDEV.S(D2:D89)</f>
        <v>117057.59344383905</v>
      </c>
    </row>
    <row r="101" spans="3:23">
      <c r="R101" t="s">
        <v>184</v>
      </c>
      <c r="S101">
        <v>13702480182.863113</v>
      </c>
      <c r="U101">
        <f>_xlfn.VAR.S(D2:D89)</f>
        <v>13702480182.863113</v>
      </c>
    </row>
    <row r="102" spans="3:23">
      <c r="C102" s="18"/>
      <c r="D102" s="18"/>
      <c r="E102" s="59" t="s">
        <v>185</v>
      </c>
      <c r="F102" s="60"/>
      <c r="G102" s="61"/>
      <c r="H102" s="62" t="s">
        <v>149</v>
      </c>
      <c r="R102" t="s">
        <v>186</v>
      </c>
      <c r="S102">
        <v>25.191202327488693</v>
      </c>
      <c r="U102">
        <f>KURT(D2:D89)</f>
        <v>25.191202327488693</v>
      </c>
    </row>
    <row r="103" spans="3:23">
      <c r="C103" s="63"/>
      <c r="D103" s="63"/>
      <c r="E103" s="62">
        <v>1</v>
      </c>
      <c r="F103" s="62">
        <v>2</v>
      </c>
      <c r="G103" s="62">
        <v>3</v>
      </c>
      <c r="H103" s="62"/>
      <c r="R103" t="s">
        <v>187</v>
      </c>
      <c r="S103">
        <v>5.0788193260516818</v>
      </c>
      <c r="U103">
        <f>SKEW(D2:D89)</f>
        <v>5.0788193260516818</v>
      </c>
    </row>
    <row r="104" spans="3:23">
      <c r="C104" s="64" t="s">
        <v>174</v>
      </c>
      <c r="D104" s="65">
        <v>0</v>
      </c>
      <c r="E104" s="62">
        <f>COUNTIFS($B$2:$B$89,"0",$F$2:$F$89,"1")</f>
        <v>14</v>
      </c>
      <c r="F104" s="62">
        <f>COUNTIFS($B$2:$B$89,"0",$F$2:$F$89,"2")</f>
        <v>9</v>
      </c>
      <c r="G104" s="62">
        <f>COUNTIFS($B$2:$B$89,"0",$F$2:$F$89,"3")</f>
        <v>5</v>
      </c>
      <c r="H104" s="62">
        <f>SUM(D104:G104)</f>
        <v>28</v>
      </c>
      <c r="R104" t="s">
        <v>188</v>
      </c>
      <c r="S104">
        <v>698500</v>
      </c>
      <c r="U104" s="13">
        <f>MAX(D2:D89)-MIN(D2:D89)</f>
        <v>698500</v>
      </c>
    </row>
    <row r="105" spans="3:23">
      <c r="C105" s="66"/>
      <c r="D105" s="62">
        <v>1</v>
      </c>
      <c r="E105" s="62">
        <f>COUNTIFS($B$2:$B$89,"1",$F$2:$F$89,"1")</f>
        <v>45</v>
      </c>
      <c r="F105" s="62">
        <f>COUNTIFS($B$2:$B$89,"1",$F$2:$F$89,"2")</f>
        <v>11</v>
      </c>
      <c r="G105" s="62">
        <f>COUNTIFS($B$2:$B$89,"1",$F$2:$F$89,"3")</f>
        <v>4</v>
      </c>
      <c r="H105" s="62">
        <f>SUM(E105:G105)</f>
        <v>60</v>
      </c>
      <c r="R105" t="s">
        <v>189</v>
      </c>
      <c r="S105">
        <v>1500</v>
      </c>
      <c r="U105" s="13">
        <f>MIN(D2:D89)</f>
        <v>1500</v>
      </c>
    </row>
    <row r="106" spans="3:23">
      <c r="C106" s="59" t="s">
        <v>149</v>
      </c>
      <c r="D106" s="61"/>
      <c r="E106" s="62">
        <f t="shared" ref="E106:H106" si="0">SUM(E104:E105)</f>
        <v>59</v>
      </c>
      <c r="F106" s="62">
        <f t="shared" si="0"/>
        <v>20</v>
      </c>
      <c r="G106" s="62">
        <f t="shared" si="0"/>
        <v>9</v>
      </c>
      <c r="H106" s="62">
        <f t="shared" si="0"/>
        <v>88</v>
      </c>
      <c r="R106" t="s">
        <v>190</v>
      </c>
      <c r="S106">
        <v>700000</v>
      </c>
      <c r="U106" s="13">
        <f>MAX(D2:D89)</f>
        <v>700000</v>
      </c>
    </row>
    <row r="107" spans="3:23">
      <c r="R107" t="s">
        <v>191</v>
      </c>
      <c r="S107">
        <v>4936200</v>
      </c>
      <c r="U107" s="13">
        <f>SUM(D2:D89)</f>
        <v>4936200</v>
      </c>
    </row>
    <row r="108" spans="3:23">
      <c r="R108" t="s">
        <v>165</v>
      </c>
      <c r="S108">
        <v>88</v>
      </c>
    </row>
    <row r="109" spans="3:23" ht="15.95" thickBot="1">
      <c r="C109" s="9"/>
      <c r="D109" s="9" t="s">
        <v>192</v>
      </c>
      <c r="E109" s="9" t="s">
        <v>193</v>
      </c>
      <c r="F109" s="9" t="s">
        <v>149</v>
      </c>
      <c r="R109" s="10" t="s">
        <v>194</v>
      </c>
      <c r="S109" s="10">
        <v>24802.134188699252</v>
      </c>
    </row>
    <row r="110" spans="3:23">
      <c r="C110" s="9" t="s">
        <v>195</v>
      </c>
      <c r="D110" s="9">
        <f>COUNTIF(D2:D89,"&gt;=30000")</f>
        <v>58</v>
      </c>
      <c r="E110" s="9">
        <f>COUNTIF(D2:D89,"&lt;30000")</f>
        <v>30</v>
      </c>
      <c r="F110" s="9">
        <f>SUM(D110:E110)</f>
        <v>88</v>
      </c>
    </row>
  </sheetData>
  <autoFilter ref="A1:AH89" xr:uid="{B376336F-1AC4-4B24-8A8A-212A3357FAD5}"/>
  <mergeCells count="4">
    <mergeCell ref="C96:C97"/>
    <mergeCell ref="E102:G102"/>
    <mergeCell ref="C104:C105"/>
    <mergeCell ref="C106:D106"/>
  </mergeCells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17335-355B-4230-A6EF-640166B49604}">
  <dimension ref="A1:U62"/>
  <sheetViews>
    <sheetView topLeftCell="A14" workbookViewId="0">
      <selection activeCell="J45" sqref="J45:Q60"/>
    </sheetView>
  </sheetViews>
  <sheetFormatPr defaultColWidth="8.875" defaultRowHeight="15"/>
  <cols>
    <col min="2" max="2" width="8.625" style="1"/>
    <col min="3" max="3" width="11.5" style="1" customWidth="1"/>
    <col min="5" max="5" width="18.125" customWidth="1"/>
    <col min="6" max="6" width="15" customWidth="1"/>
    <col min="7" max="7" width="15.875" customWidth="1"/>
    <col min="8" max="8" width="12.625" customWidth="1"/>
    <col min="11" max="11" width="29.375" customWidth="1"/>
    <col min="12" max="12" width="17.875" customWidth="1"/>
    <col min="13" max="13" width="16.5" customWidth="1"/>
  </cols>
  <sheetData>
    <row r="1" spans="1:21">
      <c r="B1" s="49" t="s">
        <v>195</v>
      </c>
      <c r="C1" s="49"/>
      <c r="E1" s="17" t="s">
        <v>196</v>
      </c>
      <c r="F1" s="17"/>
      <c r="G1" s="17" t="s">
        <v>197</v>
      </c>
      <c r="H1" s="17"/>
      <c r="K1" t="s">
        <v>198</v>
      </c>
    </row>
    <row r="2" spans="1:21" ht="15.95" thickBot="1">
      <c r="A2" t="s">
        <v>7</v>
      </c>
      <c r="B2" s="1" t="s">
        <v>196</v>
      </c>
      <c r="C2" s="1" t="s">
        <v>197</v>
      </c>
      <c r="E2" t="s">
        <v>177</v>
      </c>
      <c r="F2">
        <v>62357.142857142855</v>
      </c>
      <c r="G2" t="s">
        <v>177</v>
      </c>
      <c r="H2">
        <v>53170</v>
      </c>
    </row>
    <row r="3" spans="1:21">
      <c r="B3" s="1">
        <v>15000</v>
      </c>
      <c r="C3" s="1">
        <v>35000</v>
      </c>
      <c r="E3" t="s">
        <v>139</v>
      </c>
      <c r="F3">
        <v>24044.77823861592</v>
      </c>
      <c r="G3" t="s">
        <v>139</v>
      </c>
      <c r="H3">
        <v>14588.731101135661</v>
      </c>
      <c r="K3" s="17"/>
      <c r="L3" s="17" t="s">
        <v>196</v>
      </c>
      <c r="M3" s="17" t="s">
        <v>197</v>
      </c>
      <c r="U3" s="8"/>
    </row>
    <row r="4" spans="1:21">
      <c r="B4" s="1">
        <v>100000</v>
      </c>
      <c r="C4" s="1">
        <v>40000</v>
      </c>
      <c r="E4" t="s">
        <v>181</v>
      </c>
      <c r="F4">
        <v>37500</v>
      </c>
      <c r="G4" t="s">
        <v>181</v>
      </c>
      <c r="H4">
        <v>33500</v>
      </c>
      <c r="K4" t="s">
        <v>177</v>
      </c>
      <c r="L4">
        <v>62357.142857142855</v>
      </c>
      <c r="M4">
        <v>53170</v>
      </c>
      <c r="U4" s="8"/>
    </row>
    <row r="5" spans="1:21">
      <c r="B5" s="1">
        <v>60000</v>
      </c>
      <c r="C5" s="1">
        <v>30000</v>
      </c>
      <c r="E5" t="s">
        <v>182</v>
      </c>
      <c r="F5">
        <v>15000</v>
      </c>
      <c r="G5" t="s">
        <v>182</v>
      </c>
      <c r="H5">
        <v>40000</v>
      </c>
      <c r="K5" t="s">
        <v>199</v>
      </c>
      <c r="L5">
        <v>16188238095.238096</v>
      </c>
      <c r="M5">
        <v>12769864508.474577</v>
      </c>
      <c r="U5" s="8"/>
    </row>
    <row r="6" spans="1:21">
      <c r="B6" s="1">
        <v>60000</v>
      </c>
      <c r="C6" s="1">
        <v>10000</v>
      </c>
      <c r="E6" t="s">
        <v>183</v>
      </c>
      <c r="F6">
        <v>127233.00709815082</v>
      </c>
      <c r="G6" t="s">
        <v>183</v>
      </c>
      <c r="H6">
        <v>113003.82519399322</v>
      </c>
      <c r="K6" t="s">
        <v>140</v>
      </c>
      <c r="L6">
        <v>28</v>
      </c>
      <c r="M6">
        <v>60</v>
      </c>
      <c r="U6" s="8"/>
    </row>
    <row r="7" spans="1:21">
      <c r="B7" s="1">
        <v>12000</v>
      </c>
      <c r="C7" s="1">
        <v>25000</v>
      </c>
      <c r="E7" t="s">
        <v>184</v>
      </c>
      <c r="F7">
        <v>16188238095.238096</v>
      </c>
      <c r="G7" t="s">
        <v>184</v>
      </c>
      <c r="H7">
        <v>12769864508.474577</v>
      </c>
      <c r="K7" t="s">
        <v>200</v>
      </c>
      <c r="L7">
        <v>13843074820.598009</v>
      </c>
      <c r="U7" s="8"/>
    </row>
    <row r="8" spans="1:21">
      <c r="B8" s="1">
        <v>60000</v>
      </c>
      <c r="C8" s="1">
        <v>12000</v>
      </c>
      <c r="E8" t="s">
        <v>186</v>
      </c>
      <c r="F8">
        <v>25.832895014803913</v>
      </c>
      <c r="G8" t="s">
        <v>186</v>
      </c>
      <c r="H8">
        <v>27.277835390428862</v>
      </c>
      <c r="K8" t="s">
        <v>201</v>
      </c>
      <c r="L8">
        <v>0</v>
      </c>
      <c r="O8" t="s">
        <v>202</v>
      </c>
      <c r="U8" s="8"/>
    </row>
    <row r="9" spans="1:21">
      <c r="B9" s="1">
        <v>15000</v>
      </c>
      <c r="C9" s="1">
        <v>50000</v>
      </c>
      <c r="E9" t="s">
        <v>187</v>
      </c>
      <c r="F9">
        <v>4.9977616214371396</v>
      </c>
      <c r="G9" t="s">
        <v>187</v>
      </c>
      <c r="H9">
        <v>5.260298007066611</v>
      </c>
      <c r="K9" t="s">
        <v>142</v>
      </c>
      <c r="L9">
        <v>86</v>
      </c>
      <c r="U9" s="8"/>
    </row>
    <row r="10" spans="1:21">
      <c r="B10" s="1">
        <v>80000</v>
      </c>
      <c r="C10" s="1">
        <v>15000</v>
      </c>
      <c r="E10" t="s">
        <v>188</v>
      </c>
      <c r="F10">
        <v>694000</v>
      </c>
      <c r="G10" t="s">
        <v>188</v>
      </c>
      <c r="H10">
        <v>698500</v>
      </c>
      <c r="K10" t="s">
        <v>151</v>
      </c>
      <c r="L10">
        <v>0.34117522862209643</v>
      </c>
      <c r="O10" t="s">
        <v>203</v>
      </c>
      <c r="U10" s="8"/>
    </row>
    <row r="11" spans="1:21">
      <c r="B11" s="1">
        <v>15000</v>
      </c>
      <c r="C11" s="1">
        <v>18000</v>
      </c>
      <c r="E11" t="s">
        <v>189</v>
      </c>
      <c r="F11">
        <v>6000</v>
      </c>
      <c r="G11" t="s">
        <v>189</v>
      </c>
      <c r="H11">
        <v>1500</v>
      </c>
      <c r="K11" t="s">
        <v>204</v>
      </c>
      <c r="L11">
        <v>0.36690191067428995</v>
      </c>
      <c r="O11" t="s">
        <v>205</v>
      </c>
      <c r="U11" s="8"/>
    </row>
    <row r="12" spans="1:21">
      <c r="B12" s="1">
        <v>29000</v>
      </c>
      <c r="C12" s="1">
        <v>30000</v>
      </c>
      <c r="E12" t="s">
        <v>190</v>
      </c>
      <c r="F12">
        <v>700000</v>
      </c>
      <c r="G12" t="s">
        <v>190</v>
      </c>
      <c r="H12">
        <v>700000</v>
      </c>
      <c r="K12" t="s">
        <v>206</v>
      </c>
      <c r="L12">
        <v>1.662765449409072</v>
      </c>
      <c r="O12" t="s">
        <v>207</v>
      </c>
      <c r="U12" s="8"/>
    </row>
    <row r="13" spans="1:21">
      <c r="B13" s="1">
        <v>700000</v>
      </c>
      <c r="C13" s="1">
        <v>20000</v>
      </c>
      <c r="E13" t="s">
        <v>191</v>
      </c>
      <c r="F13">
        <v>1746000</v>
      </c>
      <c r="G13" t="s">
        <v>191</v>
      </c>
      <c r="H13">
        <v>3190200</v>
      </c>
      <c r="K13" t="s">
        <v>208</v>
      </c>
      <c r="L13">
        <v>0.73380382134857991</v>
      </c>
      <c r="U13" s="8"/>
    </row>
    <row r="14" spans="1:21" ht="15.95" thickBot="1">
      <c r="B14" s="1">
        <v>50000</v>
      </c>
      <c r="C14" s="1">
        <v>700000</v>
      </c>
      <c r="E14" s="10" t="s">
        <v>165</v>
      </c>
      <c r="F14" s="10">
        <v>28</v>
      </c>
      <c r="G14" s="10" t="s">
        <v>165</v>
      </c>
      <c r="H14" s="10">
        <v>60</v>
      </c>
      <c r="K14" s="10" t="s">
        <v>209</v>
      </c>
      <c r="L14" s="10">
        <v>1.987934206239018</v>
      </c>
      <c r="M14" s="10"/>
      <c r="O14" t="s">
        <v>210</v>
      </c>
      <c r="U14" s="8"/>
    </row>
    <row r="15" spans="1:21">
      <c r="B15" s="1">
        <v>65000</v>
      </c>
      <c r="C15" s="1">
        <v>25000</v>
      </c>
      <c r="O15" t="s">
        <v>211</v>
      </c>
      <c r="U15" s="8"/>
    </row>
    <row r="16" spans="1:21">
      <c r="B16" s="1">
        <v>80000</v>
      </c>
      <c r="C16" s="1">
        <v>600000</v>
      </c>
      <c r="O16" t="s">
        <v>207</v>
      </c>
      <c r="U16" s="8"/>
    </row>
    <row r="17" spans="2:21">
      <c r="B17" s="1">
        <v>20000</v>
      </c>
      <c r="C17" s="1">
        <v>20000</v>
      </c>
      <c r="U17" s="8"/>
    </row>
    <row r="18" spans="2:21">
      <c r="B18" s="1">
        <v>30000</v>
      </c>
      <c r="C18" s="1">
        <v>25000</v>
      </c>
      <c r="K18" t="s">
        <v>212</v>
      </c>
      <c r="U18" s="8"/>
    </row>
    <row r="19" spans="2:21" ht="15.95" thickBot="1">
      <c r="B19" s="1">
        <v>40000</v>
      </c>
      <c r="C19" s="1">
        <v>30000</v>
      </c>
      <c r="U19" s="8"/>
    </row>
    <row r="20" spans="2:21">
      <c r="B20" s="1">
        <v>37000</v>
      </c>
      <c r="C20" s="1">
        <v>40000</v>
      </c>
      <c r="K20" s="17"/>
      <c r="L20" s="17" t="s">
        <v>196</v>
      </c>
      <c r="M20" s="17" t="s">
        <v>197</v>
      </c>
      <c r="U20" s="8"/>
    </row>
    <row r="21" spans="2:21">
      <c r="B21" s="1">
        <v>40000</v>
      </c>
      <c r="C21" s="1">
        <v>45000</v>
      </c>
      <c r="K21" t="s">
        <v>177</v>
      </c>
      <c r="L21">
        <v>62357.142857142855</v>
      </c>
      <c r="M21">
        <v>53170</v>
      </c>
      <c r="U21" s="8"/>
    </row>
    <row r="22" spans="2:21">
      <c r="B22" s="1">
        <v>38000</v>
      </c>
      <c r="C22" s="1">
        <v>50000</v>
      </c>
      <c r="K22" t="s">
        <v>199</v>
      </c>
      <c r="L22">
        <v>16188238095.238096</v>
      </c>
      <c r="M22">
        <v>12769864508.474577</v>
      </c>
      <c r="U22" s="8"/>
    </row>
    <row r="23" spans="2:21">
      <c r="B23" s="1">
        <v>30000</v>
      </c>
      <c r="C23" s="1">
        <v>35000</v>
      </c>
      <c r="K23" t="s">
        <v>140</v>
      </c>
      <c r="L23">
        <v>28</v>
      </c>
      <c r="M23">
        <v>60</v>
      </c>
      <c r="U23" s="8"/>
    </row>
    <row r="24" spans="2:21">
      <c r="B24" s="1">
        <v>9000</v>
      </c>
      <c r="C24" s="1">
        <v>39000</v>
      </c>
      <c r="K24" t="s">
        <v>201</v>
      </c>
      <c r="L24">
        <v>0</v>
      </c>
      <c r="O24" t="s">
        <v>202</v>
      </c>
      <c r="U24" s="8"/>
    </row>
    <row r="25" spans="2:21">
      <c r="B25" s="1">
        <v>15000</v>
      </c>
      <c r="C25" s="1">
        <v>33000</v>
      </c>
      <c r="K25" t="s">
        <v>142</v>
      </c>
      <c r="L25">
        <v>48</v>
      </c>
      <c r="U25" s="8"/>
    </row>
    <row r="26" spans="2:21">
      <c r="B26" s="1">
        <v>50000</v>
      </c>
      <c r="C26" s="1">
        <v>34000</v>
      </c>
      <c r="K26" t="s">
        <v>151</v>
      </c>
      <c r="L26">
        <v>0.32666082131864177</v>
      </c>
      <c r="O26" t="s">
        <v>203</v>
      </c>
      <c r="U26" s="8"/>
    </row>
    <row r="27" spans="2:21">
      <c r="B27" s="1">
        <v>23000</v>
      </c>
      <c r="C27" s="1">
        <v>37000</v>
      </c>
      <c r="K27" t="s">
        <v>204</v>
      </c>
      <c r="L27">
        <v>0.37267230114340499</v>
      </c>
      <c r="O27" t="s">
        <v>205</v>
      </c>
      <c r="U27" s="8"/>
    </row>
    <row r="28" spans="2:21">
      <c r="B28" s="1">
        <v>6000</v>
      </c>
      <c r="C28" s="1">
        <v>29000</v>
      </c>
      <c r="K28" t="s">
        <v>206</v>
      </c>
      <c r="L28">
        <v>1.6772241961243386</v>
      </c>
      <c r="O28" t="s">
        <v>207</v>
      </c>
      <c r="U28" s="8"/>
    </row>
    <row r="29" spans="2:21">
      <c r="B29" s="1">
        <v>25000</v>
      </c>
      <c r="C29" s="1">
        <v>50000</v>
      </c>
      <c r="K29" t="s">
        <v>208</v>
      </c>
      <c r="L29">
        <v>0.74534460228680999</v>
      </c>
      <c r="U29" s="8"/>
    </row>
    <row r="30" spans="2:21" ht="15.95" thickBot="1">
      <c r="B30" s="1">
        <v>42000</v>
      </c>
      <c r="C30" s="1">
        <v>43000</v>
      </c>
      <c r="K30" s="10" t="s">
        <v>209</v>
      </c>
      <c r="L30" s="10">
        <v>2.0106347576242314</v>
      </c>
      <c r="M30" s="10"/>
      <c r="O30" t="s">
        <v>210</v>
      </c>
      <c r="U30" s="8"/>
    </row>
    <row r="31" spans="2:21">
      <c r="C31" s="1">
        <v>40000</v>
      </c>
      <c r="O31" t="s">
        <v>211</v>
      </c>
    </row>
    <row r="32" spans="2:21">
      <c r="C32" s="1">
        <v>12000</v>
      </c>
      <c r="O32" t="s">
        <v>207</v>
      </c>
    </row>
    <row r="33" spans="3:13">
      <c r="C33" s="1">
        <v>4500</v>
      </c>
      <c r="E33" s="19"/>
      <c r="F33" s="19"/>
      <c r="G33" s="19"/>
    </row>
    <row r="34" spans="3:13">
      <c r="C34" s="1">
        <v>20000</v>
      </c>
      <c r="K34" t="s">
        <v>213</v>
      </c>
    </row>
    <row r="35" spans="3:13" ht="15.95" thickBot="1">
      <c r="C35" s="1">
        <v>12000</v>
      </c>
    </row>
    <row r="36" spans="3:13">
      <c r="C36" s="1">
        <v>40000</v>
      </c>
      <c r="K36" s="17"/>
      <c r="L36" s="17" t="s">
        <v>196</v>
      </c>
      <c r="M36" s="17" t="s">
        <v>197</v>
      </c>
    </row>
    <row r="37" spans="3:13">
      <c r="C37" s="1">
        <v>60000</v>
      </c>
      <c r="K37" t="s">
        <v>177</v>
      </c>
      <c r="L37">
        <v>62357.142857142855</v>
      </c>
      <c r="M37">
        <v>53170</v>
      </c>
    </row>
    <row r="38" spans="3:13">
      <c r="C38" s="1">
        <v>45000</v>
      </c>
      <c r="K38" t="s">
        <v>199</v>
      </c>
      <c r="L38">
        <v>16188238095.238096</v>
      </c>
      <c r="M38">
        <v>12769864508.474577</v>
      </c>
    </row>
    <row r="39" spans="3:13">
      <c r="C39" s="1">
        <v>40000</v>
      </c>
      <c r="K39" t="s">
        <v>140</v>
      </c>
      <c r="L39">
        <v>28</v>
      </c>
      <c r="M39">
        <v>60</v>
      </c>
    </row>
    <row r="40" spans="3:13">
      <c r="C40" s="1">
        <v>30000</v>
      </c>
      <c r="K40" t="s">
        <v>142</v>
      </c>
      <c r="L40">
        <v>27</v>
      </c>
      <c r="M40">
        <v>59</v>
      </c>
    </row>
    <row r="41" spans="3:13">
      <c r="C41" s="1">
        <v>25000</v>
      </c>
      <c r="K41" t="s">
        <v>145</v>
      </c>
      <c r="L41">
        <v>1.2676906700533082</v>
      </c>
    </row>
    <row r="42" spans="3:13">
      <c r="C42" s="1">
        <v>42000</v>
      </c>
      <c r="K42" t="s">
        <v>214</v>
      </c>
      <c r="L42">
        <v>0.22118038281585808</v>
      </c>
    </row>
    <row r="43" spans="3:13" ht="15.95" thickBot="1">
      <c r="C43" s="1">
        <v>10000</v>
      </c>
      <c r="K43" s="10" t="s">
        <v>215</v>
      </c>
      <c r="L43" s="10">
        <v>1.6753972850413434</v>
      </c>
      <c r="M43" s="10"/>
    </row>
    <row r="44" spans="3:13">
      <c r="C44" s="1">
        <v>10000</v>
      </c>
    </row>
    <row r="45" spans="3:13">
      <c r="C45" s="1">
        <v>1500</v>
      </c>
    </row>
    <row r="46" spans="3:13">
      <c r="C46" s="1">
        <v>30000</v>
      </c>
    </row>
    <row r="47" spans="3:13">
      <c r="C47" s="1">
        <v>73000</v>
      </c>
    </row>
    <row r="48" spans="3:13">
      <c r="C48" s="1">
        <v>50000</v>
      </c>
    </row>
    <row r="49" spans="3:17">
      <c r="C49" s="1">
        <v>40000</v>
      </c>
      <c r="K49" s="19"/>
      <c r="L49" s="19"/>
      <c r="M49" s="19"/>
      <c r="N49" s="19"/>
      <c r="O49" s="19"/>
    </row>
    <row r="50" spans="3:17">
      <c r="C50" s="1">
        <v>50000</v>
      </c>
    </row>
    <row r="51" spans="3:17">
      <c r="C51" s="1">
        <v>30000</v>
      </c>
    </row>
    <row r="52" spans="3:17">
      <c r="C52" s="1">
        <v>25000</v>
      </c>
    </row>
    <row r="53" spans="3:17">
      <c r="C53" s="1">
        <v>45000</v>
      </c>
    </row>
    <row r="54" spans="3:17">
      <c r="C54" s="1">
        <v>50000</v>
      </c>
    </row>
    <row r="55" spans="3:17">
      <c r="C55" s="1">
        <v>31200</v>
      </c>
      <c r="K55" s="19"/>
      <c r="L55" s="19"/>
      <c r="M55" s="19"/>
      <c r="N55" s="19"/>
      <c r="O55" s="19"/>
      <c r="P55" s="19"/>
      <c r="Q55" s="19"/>
    </row>
    <row r="56" spans="3:17">
      <c r="C56" s="1">
        <v>40000</v>
      </c>
    </row>
    <row r="57" spans="3:17">
      <c r="C57" s="1">
        <v>33000</v>
      </c>
    </row>
    <row r="58" spans="3:17">
      <c r="C58" s="1">
        <v>30000</v>
      </c>
    </row>
    <row r="59" spans="3:17">
      <c r="C59" s="1">
        <v>40000</v>
      </c>
    </row>
    <row r="60" spans="3:17">
      <c r="C60" s="1">
        <v>45000</v>
      </c>
    </row>
    <row r="61" spans="3:17">
      <c r="C61" s="1">
        <v>31000</v>
      </c>
    </row>
    <row r="62" spans="3:17">
      <c r="C62" s="1">
        <v>35000</v>
      </c>
    </row>
  </sheetData>
  <mergeCells count="1">
    <mergeCell ref="B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2000-8592-4F50-B4E8-5E0AE8F2F490}">
  <dimension ref="B2:I31"/>
  <sheetViews>
    <sheetView topLeftCell="A29" workbookViewId="0">
      <selection activeCell="G55" sqref="G55"/>
    </sheetView>
  </sheetViews>
  <sheetFormatPr defaultColWidth="8.875" defaultRowHeight="15"/>
  <cols>
    <col min="1" max="1" width="12.625" customWidth="1"/>
    <col min="3" max="3" width="11.375" customWidth="1"/>
    <col min="5" max="6" width="14.875" customWidth="1"/>
    <col min="7" max="7" width="27.5" customWidth="1"/>
    <col min="8" max="8" width="25.5" customWidth="1"/>
    <col min="9" max="9" width="19.375" customWidth="1"/>
  </cols>
  <sheetData>
    <row r="2" spans="2:9">
      <c r="B2" s="1" t="s">
        <v>216</v>
      </c>
      <c r="C2" s="1" t="s">
        <v>217</v>
      </c>
      <c r="G2" t="s">
        <v>218</v>
      </c>
    </row>
    <row r="3" spans="2:9" ht="15.95" thickBot="1">
      <c r="B3" s="1">
        <v>2300</v>
      </c>
      <c r="C3" s="1">
        <v>3500</v>
      </c>
    </row>
    <row r="4" spans="2:9">
      <c r="B4" s="1">
        <v>1600</v>
      </c>
      <c r="C4" s="1">
        <v>2000</v>
      </c>
      <c r="G4" s="17"/>
      <c r="H4" s="17" t="s">
        <v>216</v>
      </c>
      <c r="I4" s="17" t="s">
        <v>217</v>
      </c>
    </row>
    <row r="5" spans="2:9">
      <c r="B5" s="1">
        <v>300</v>
      </c>
      <c r="C5" s="1">
        <v>1800</v>
      </c>
      <c r="G5" t="s">
        <v>177</v>
      </c>
      <c r="H5">
        <v>2425</v>
      </c>
      <c r="I5">
        <v>2480.3000000000002</v>
      </c>
    </row>
    <row r="6" spans="2:9">
      <c r="B6" s="1">
        <v>2000</v>
      </c>
      <c r="C6" s="1">
        <v>1500</v>
      </c>
      <c r="G6" t="s">
        <v>199</v>
      </c>
      <c r="H6">
        <v>948472.22222222225</v>
      </c>
      <c r="I6">
        <v>500827.12222222239</v>
      </c>
    </row>
    <row r="7" spans="2:9">
      <c r="B7" s="1">
        <v>2500</v>
      </c>
      <c r="C7" s="1">
        <v>1650</v>
      </c>
      <c r="G7" t="s">
        <v>140</v>
      </c>
      <c r="H7">
        <v>10</v>
      </c>
      <c r="I7">
        <v>10</v>
      </c>
    </row>
    <row r="8" spans="2:9">
      <c r="B8" s="1">
        <v>3500</v>
      </c>
      <c r="C8" s="1">
        <v>3200</v>
      </c>
      <c r="G8" t="s">
        <v>219</v>
      </c>
      <c r="H8">
        <v>0.54068168693575158</v>
      </c>
    </row>
    <row r="9" spans="2:9">
      <c r="B9" s="1">
        <v>2400</v>
      </c>
      <c r="C9" s="1">
        <v>2900</v>
      </c>
      <c r="G9" t="s">
        <v>201</v>
      </c>
      <c r="H9">
        <v>0</v>
      </c>
    </row>
    <row r="10" spans="2:9">
      <c r="B10" s="1">
        <v>3000</v>
      </c>
      <c r="C10" s="1">
        <v>3125</v>
      </c>
      <c r="G10" t="s">
        <v>142</v>
      </c>
      <c r="H10">
        <v>9</v>
      </c>
    </row>
    <row r="11" spans="2:9">
      <c r="B11" s="1">
        <v>3200</v>
      </c>
      <c r="C11" s="1">
        <v>2562</v>
      </c>
      <c r="G11" t="s">
        <v>151</v>
      </c>
      <c r="H11">
        <v>-0.20841899161886643</v>
      </c>
    </row>
    <row r="12" spans="2:9">
      <c r="B12" s="1">
        <v>3450</v>
      </c>
      <c r="C12" s="1">
        <v>2566</v>
      </c>
      <c r="G12" t="s">
        <v>204</v>
      </c>
      <c r="H12">
        <v>0.41977111114367299</v>
      </c>
    </row>
    <row r="13" spans="2:9">
      <c r="G13" t="s">
        <v>206</v>
      </c>
      <c r="H13">
        <v>1.8331129326562374</v>
      </c>
    </row>
    <row r="14" spans="2:9">
      <c r="G14" t="s">
        <v>208</v>
      </c>
      <c r="H14">
        <v>0.83954222228734598</v>
      </c>
    </row>
    <row r="15" spans="2:9" ht="15.95" thickBot="1">
      <c r="G15" s="10" t="s">
        <v>209</v>
      </c>
      <c r="H15" s="10">
        <v>2.2621571627982053</v>
      </c>
      <c r="I15" s="10"/>
    </row>
    <row r="16" spans="2:9" ht="15.95" thickBot="1"/>
    <row r="17" spans="2:9">
      <c r="B17" s="17" t="s">
        <v>216</v>
      </c>
      <c r="C17" s="17"/>
      <c r="D17" s="17" t="s">
        <v>217</v>
      </c>
      <c r="E17" s="17"/>
      <c r="F17" s="19"/>
    </row>
    <row r="18" spans="2:9">
      <c r="G18" t="s">
        <v>198</v>
      </c>
    </row>
    <row r="19" spans="2:9" ht="15.95" thickBot="1">
      <c r="B19" t="s">
        <v>177</v>
      </c>
      <c r="C19">
        <v>2425</v>
      </c>
      <c r="D19" t="s">
        <v>177</v>
      </c>
      <c r="E19">
        <v>2480.3000000000002</v>
      </c>
    </row>
    <row r="20" spans="2:9">
      <c r="B20" t="s">
        <v>139</v>
      </c>
      <c r="C20">
        <v>307.97276214337887</v>
      </c>
      <c r="D20" t="s">
        <v>139</v>
      </c>
      <c r="E20">
        <v>223.79167147644759</v>
      </c>
      <c r="G20" s="17"/>
      <c r="H20" s="17" t="s">
        <v>216</v>
      </c>
      <c r="I20" s="17" t="s">
        <v>217</v>
      </c>
    </row>
    <row r="21" spans="2:9">
      <c r="B21" t="s">
        <v>181</v>
      </c>
      <c r="C21">
        <v>2450</v>
      </c>
      <c r="D21" t="s">
        <v>181</v>
      </c>
      <c r="E21">
        <v>2564</v>
      </c>
      <c r="G21" t="s">
        <v>177</v>
      </c>
      <c r="H21">
        <v>2425</v>
      </c>
      <c r="I21">
        <v>2480.3000000000002</v>
      </c>
    </row>
    <row r="22" spans="2:9">
      <c r="B22" t="s">
        <v>182</v>
      </c>
      <c r="C22" t="e">
        <v>#N/A</v>
      </c>
      <c r="D22" t="s">
        <v>182</v>
      </c>
      <c r="E22" t="e">
        <v>#N/A</v>
      </c>
      <c r="G22" t="s">
        <v>199</v>
      </c>
      <c r="H22">
        <v>948472.22222222225</v>
      </c>
      <c r="I22">
        <v>500827.12222222239</v>
      </c>
    </row>
    <row r="23" spans="2:9">
      <c r="B23" t="s">
        <v>183</v>
      </c>
      <c r="C23">
        <v>973.89538566635701</v>
      </c>
      <c r="D23" t="s">
        <v>183</v>
      </c>
      <c r="E23">
        <v>707.69140324171133</v>
      </c>
      <c r="G23" t="s">
        <v>140</v>
      </c>
      <c r="H23">
        <v>10</v>
      </c>
      <c r="I23">
        <v>10</v>
      </c>
    </row>
    <row r="24" spans="2:9">
      <c r="B24" t="s">
        <v>184</v>
      </c>
      <c r="C24">
        <v>948472.22222222225</v>
      </c>
      <c r="D24" t="s">
        <v>184</v>
      </c>
      <c r="E24">
        <v>500827.12222222239</v>
      </c>
      <c r="G24" t="s">
        <v>200</v>
      </c>
      <c r="H24">
        <v>724649.67222222232</v>
      </c>
    </row>
    <row r="25" spans="2:9">
      <c r="B25" t="s">
        <v>186</v>
      </c>
      <c r="C25">
        <v>1.4340068153303065</v>
      </c>
      <c r="D25" t="s">
        <v>186</v>
      </c>
      <c r="E25">
        <v>-1.5378801771162629</v>
      </c>
      <c r="G25" t="s">
        <v>201</v>
      </c>
      <c r="H25">
        <v>0</v>
      </c>
    </row>
    <row r="26" spans="2:9">
      <c r="B26" t="s">
        <v>187</v>
      </c>
      <c r="C26">
        <v>-1.0917220012786986</v>
      </c>
      <c r="D26" t="s">
        <v>187</v>
      </c>
      <c r="E26">
        <v>-6.4262675924064441E-2</v>
      </c>
      <c r="G26" t="s">
        <v>142</v>
      </c>
      <c r="H26">
        <v>18</v>
      </c>
    </row>
    <row r="27" spans="2:9">
      <c r="B27" t="s">
        <v>188</v>
      </c>
      <c r="C27">
        <v>3200</v>
      </c>
      <c r="D27" t="s">
        <v>188</v>
      </c>
      <c r="E27">
        <v>2000</v>
      </c>
      <c r="G27" t="s">
        <v>151</v>
      </c>
      <c r="H27">
        <v>-0.14526001458221627</v>
      </c>
    </row>
    <row r="28" spans="2:9">
      <c r="B28" t="s">
        <v>189</v>
      </c>
      <c r="C28">
        <v>300</v>
      </c>
      <c r="D28" t="s">
        <v>189</v>
      </c>
      <c r="E28">
        <v>1500</v>
      </c>
      <c r="G28" t="s">
        <v>204</v>
      </c>
      <c r="H28">
        <v>0.44305990649952454</v>
      </c>
    </row>
    <row r="29" spans="2:9">
      <c r="B29" t="s">
        <v>190</v>
      </c>
      <c r="C29">
        <v>3500</v>
      </c>
      <c r="D29" t="s">
        <v>190</v>
      </c>
      <c r="E29">
        <v>3500</v>
      </c>
      <c r="G29" t="s">
        <v>206</v>
      </c>
      <c r="H29">
        <v>1.7340636066175394</v>
      </c>
    </row>
    <row r="30" spans="2:9">
      <c r="B30" t="s">
        <v>191</v>
      </c>
      <c r="C30">
        <v>24250</v>
      </c>
      <c r="D30" t="s">
        <v>191</v>
      </c>
      <c r="E30">
        <v>24803</v>
      </c>
      <c r="G30" t="s">
        <v>208</v>
      </c>
      <c r="H30">
        <v>0.88611981299904907</v>
      </c>
    </row>
    <row r="31" spans="2:9" ht="15.95" thickBot="1">
      <c r="B31" s="10" t="s">
        <v>165</v>
      </c>
      <c r="C31" s="10">
        <v>10</v>
      </c>
      <c r="D31" s="10" t="s">
        <v>165</v>
      </c>
      <c r="E31" s="10">
        <v>10</v>
      </c>
      <c r="G31" s="10" t="s">
        <v>209</v>
      </c>
      <c r="H31" s="10">
        <v>2.1009220402410378</v>
      </c>
      <c r="I31" s="10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703C9A4BE8FA4DA8122BAF342C752D" ma:contentTypeVersion="10" ma:contentTypeDescription="Create a new document." ma:contentTypeScope="" ma:versionID="adbbee95ffef155394c391bd45ed2f27">
  <xsd:schema xmlns:xsd="http://www.w3.org/2001/XMLSchema" xmlns:xs="http://www.w3.org/2001/XMLSchema" xmlns:p="http://schemas.microsoft.com/office/2006/metadata/properties" xmlns:ns2="8dbeb871-b0b2-4fe3-bcfe-824d1d669434" targetNamespace="http://schemas.microsoft.com/office/2006/metadata/properties" ma:root="true" ma:fieldsID="40a5ca24876c0de081437e2bfd898838" ns2:_="">
    <xsd:import namespace="8dbeb871-b0b2-4fe3-bcfe-824d1d6694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beb871-b0b2-4fe3-bcfe-824d1d6694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666A66-322E-4936-9CBB-5536CE0CE0B5}"/>
</file>

<file path=customXml/itemProps2.xml><?xml version="1.0" encoding="utf-8"?>
<ds:datastoreItem xmlns:ds="http://schemas.openxmlformats.org/officeDocument/2006/customXml" ds:itemID="{6F95D3ED-109B-4B26-AD45-28514ACCD98D}"/>
</file>

<file path=customXml/itemProps3.xml><?xml version="1.0" encoding="utf-8"?>
<ds:datastoreItem xmlns:ds="http://schemas.openxmlformats.org/officeDocument/2006/customXml" ds:itemID="{AE08EF1C-63F6-4CED-B136-2D37A42CEA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Cake</dc:creator>
  <cp:keywords/>
  <dc:description/>
  <cp:lastModifiedBy>suwanna sayruamyat</cp:lastModifiedBy>
  <cp:revision/>
  <dcterms:created xsi:type="dcterms:W3CDTF">2015-01-30T03:53:51Z</dcterms:created>
  <dcterms:modified xsi:type="dcterms:W3CDTF">2022-04-05T04:06:05Z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0x01010062703C9A4BE8FA4DA8122BAF342C752D</vt:lpwstr>
  </property>
</Properties>
</file>