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\Downloads\"/>
    </mc:Choice>
  </mc:AlternateContent>
  <xr:revisionPtr revIDLastSave="0" documentId="13_ncr:1_{6A398CC0-099A-4058-B851-3B9C5662731A}" xr6:coauthVersionLast="47" xr6:coauthVersionMax="47" xr10:uidLastSave="{00000000-0000-0000-0000-000000000000}"/>
  <bookViews>
    <workbookView xWindow="9140" yWindow="1420" windowWidth="27680" windowHeight="16300" activeTab="1" xr2:uid="{DF5CCBD0-3E64-4830-90E1-D0DA4099ABBB}"/>
  </bookViews>
  <sheets>
    <sheet name="Flat &amp; effective rate" sheetId="1" r:id="rId1"/>
    <sheet name="Effective rate แบบโปะ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4" l="1"/>
  <c r="E7" i="4" s="1"/>
  <c r="G7" i="4" s="1"/>
  <c r="F8" i="4" s="1"/>
  <c r="G6" i="4"/>
  <c r="E4" i="4"/>
  <c r="H16" i="1"/>
  <c r="H3" i="1"/>
  <c r="C20" i="1"/>
  <c r="C15" i="1"/>
  <c r="C6" i="1"/>
  <c r="C11" i="1" s="1"/>
  <c r="E8" i="4" l="1"/>
  <c r="G8" i="4" s="1"/>
  <c r="F9" i="4" s="1"/>
  <c r="E9" i="4" s="1"/>
  <c r="G9" i="4" s="1"/>
  <c r="F10" i="4" s="1"/>
  <c r="E10" i="4" s="1"/>
  <c r="G10" i="4" s="1"/>
  <c r="F11" i="4" l="1"/>
  <c r="E11" i="4" s="1"/>
  <c r="G11" i="4" s="1"/>
  <c r="F12" i="4" l="1"/>
  <c r="E12" i="4" s="1"/>
  <c r="G12" i="4" s="1"/>
  <c r="F13" i="4" l="1"/>
  <c r="E13" i="4" s="1"/>
  <c r="G13" i="4" s="1"/>
  <c r="F14" i="4" l="1"/>
  <c r="E14" i="4" s="1"/>
  <c r="G14" i="4" s="1"/>
  <c r="F15" i="4" l="1"/>
  <c r="E15" i="4" s="1"/>
  <c r="G15" i="4" s="1"/>
  <c r="F16" i="4" l="1"/>
  <c r="E16" i="4" s="1"/>
  <c r="G16" i="4" s="1"/>
  <c r="F17" i="4" l="1"/>
  <c r="E17" i="4" s="1"/>
  <c r="G17" i="4" s="1"/>
  <c r="F18" i="4" l="1"/>
  <c r="E18" i="4" s="1"/>
  <c r="G18" i="4" s="1"/>
  <c r="F19" i="4" l="1"/>
  <c r="E19" i="4" s="1"/>
  <c r="G19" i="4" l="1"/>
  <c r="F20" i="4" s="1"/>
  <c r="E20" i="4" l="1"/>
  <c r="G20" i="4" l="1"/>
  <c r="F21" i="4" s="1"/>
  <c r="E21" i="4" l="1"/>
  <c r="G21" i="4" l="1"/>
  <c r="F22" i="4" s="1"/>
  <c r="E22" i="4" l="1"/>
  <c r="G22" i="4" l="1"/>
  <c r="F23" i="4" s="1"/>
  <c r="E23" i="4" l="1"/>
  <c r="G23" i="4" l="1"/>
  <c r="F24" i="4" s="1"/>
  <c r="E24" i="4" l="1"/>
  <c r="G24" i="4" s="1"/>
  <c r="F25" i="4" s="1"/>
  <c r="E25" i="4" s="1"/>
  <c r="G25" i="4" s="1"/>
  <c r="F26" i="4" s="1"/>
  <c r="E26" i="4" s="1"/>
  <c r="G26" i="4" s="1"/>
  <c r="F27" i="4" s="1"/>
  <c r="E27" i="4" s="1"/>
  <c r="G27" i="4" s="1"/>
  <c r="F28" i="4" s="1"/>
  <c r="E28" i="4" s="1"/>
  <c r="G28" i="4" s="1"/>
  <c r="F29" i="4" s="1"/>
  <c r="E29" i="4" s="1"/>
  <c r="G29" i="4" s="1"/>
  <c r="F30" i="4" l="1"/>
  <c r="E30" i="4" s="1"/>
  <c r="G30" i="4" s="1"/>
  <c r="F31" i="4" l="1"/>
  <c r="E31" i="4" s="1"/>
  <c r="G31" i="4" s="1"/>
  <c r="F32" i="4" l="1"/>
  <c r="E32" i="4" s="1"/>
  <c r="G32" i="4" s="1"/>
  <c r="F33" i="4" l="1"/>
  <c r="E33" i="4" s="1"/>
  <c r="G33" i="4" s="1"/>
  <c r="F34" i="4" l="1"/>
  <c r="E34" i="4" s="1"/>
  <c r="G34" i="4" s="1"/>
  <c r="F35" i="4" l="1"/>
  <c r="E35" i="4" s="1"/>
  <c r="G35" i="4" s="1"/>
  <c r="F36" i="4" l="1"/>
  <c r="E36" i="4" s="1"/>
  <c r="G36" i="4" s="1"/>
  <c r="F37" i="4" l="1"/>
  <c r="E37" i="4" s="1"/>
  <c r="G37" i="4" s="1"/>
  <c r="F38" i="4" l="1"/>
  <c r="E38" i="4" s="1"/>
  <c r="G38" i="4" s="1"/>
  <c r="F39" i="4" l="1"/>
  <c r="E39" i="4" s="1"/>
  <c r="G39" i="4" s="1"/>
  <c r="F40" i="4" l="1"/>
  <c r="E40" i="4" s="1"/>
  <c r="G40" i="4" s="1"/>
  <c r="F41" i="4" l="1"/>
  <c r="E41" i="4" s="1"/>
  <c r="G41" i="4" s="1"/>
  <c r="F42" i="4" l="1"/>
  <c r="E42" i="4" s="1"/>
  <c r="G42" i="4" s="1"/>
  <c r="F43" i="4" l="1"/>
  <c r="E43" i="4" s="1"/>
  <c r="G43" i="4" s="1"/>
  <c r="F44" i="4" l="1"/>
  <c r="E44" i="4" s="1"/>
  <c r="G44" i="4" s="1"/>
  <c r="F45" i="4" l="1"/>
  <c r="E45" i="4" s="1"/>
  <c r="G45" i="4" s="1"/>
  <c r="F46" i="4" l="1"/>
  <c r="E46" i="4" s="1"/>
  <c r="G46" i="4" s="1"/>
  <c r="F47" i="4" l="1"/>
  <c r="E47" i="4" s="1"/>
  <c r="G47" i="4" s="1"/>
  <c r="F48" i="4" l="1"/>
  <c r="E48" i="4" s="1"/>
  <c r="G48" i="4" s="1"/>
  <c r="F49" i="4" l="1"/>
  <c r="E49" i="4" s="1"/>
  <c r="G49" i="4" s="1"/>
  <c r="F50" i="4" l="1"/>
  <c r="E50" i="4" s="1"/>
  <c r="G50" i="4" s="1"/>
  <c r="F51" i="4" l="1"/>
  <c r="E51" i="4" s="1"/>
  <c r="G51" i="4" s="1"/>
  <c r="F52" i="4" l="1"/>
  <c r="E52" i="4" s="1"/>
  <c r="G52" i="4" s="1"/>
  <c r="F53" i="4" l="1"/>
  <c r="E53" i="4" s="1"/>
  <c r="G53" i="4" s="1"/>
  <c r="F54" i="4" l="1"/>
  <c r="E54" i="4" s="1"/>
  <c r="G54" i="4" s="1"/>
  <c r="F55" i="4" l="1"/>
  <c r="E55" i="4" s="1"/>
  <c r="G55" i="4" s="1"/>
  <c r="F56" i="4" l="1"/>
  <c r="E56" i="4" s="1"/>
  <c r="G56" i="4" s="1"/>
  <c r="F57" i="4" l="1"/>
  <c r="E57" i="4" s="1"/>
  <c r="G57" i="4" s="1"/>
  <c r="F58" i="4" l="1"/>
  <c r="E58" i="4" s="1"/>
  <c r="G58" i="4" s="1"/>
  <c r="F59" i="4" l="1"/>
  <c r="E59" i="4" s="1"/>
  <c r="G59" i="4" s="1"/>
  <c r="F60" i="4" l="1"/>
  <c r="E60" i="4" s="1"/>
  <c r="G60" i="4" s="1"/>
  <c r="F61" i="4" l="1"/>
  <c r="E61" i="4" s="1"/>
  <c r="G61" i="4" s="1"/>
  <c r="F62" i="4" l="1"/>
  <c r="E62" i="4" s="1"/>
  <c r="G62" i="4" s="1"/>
  <c r="F63" i="4" l="1"/>
  <c r="E63" i="4" s="1"/>
  <c r="G63" i="4" s="1"/>
  <c r="F64" i="4" l="1"/>
  <c r="E64" i="4" s="1"/>
  <c r="G64" i="4" s="1"/>
  <c r="F65" i="4" l="1"/>
  <c r="E65" i="4" s="1"/>
  <c r="G65" i="4" s="1"/>
  <c r="F66" i="4" l="1"/>
  <c r="E66" i="4" s="1"/>
  <c r="G66" i="4" s="1"/>
  <c r="F67" i="4" l="1"/>
  <c r="E67" i="4" s="1"/>
  <c r="G67" i="4" s="1"/>
  <c r="F68" i="4" l="1"/>
  <c r="E68" i="4" s="1"/>
  <c r="G68" i="4" s="1"/>
  <c r="F69" i="4" l="1"/>
  <c r="E69" i="4" s="1"/>
  <c r="G69" i="4" s="1"/>
  <c r="F70" i="4" l="1"/>
  <c r="E70" i="4" s="1"/>
  <c r="G70" i="4" s="1"/>
  <c r="F71" i="4" l="1"/>
  <c r="E71" i="4" s="1"/>
  <c r="G71" i="4" s="1"/>
  <c r="F72" i="4" l="1"/>
  <c r="E72" i="4" s="1"/>
  <c r="G72" i="4" s="1"/>
  <c r="F73" i="4" l="1"/>
  <c r="E73" i="4" s="1"/>
  <c r="G73" i="4" s="1"/>
  <c r="F74" i="4" l="1"/>
  <c r="E74" i="4" s="1"/>
  <c r="G74" i="4" s="1"/>
  <c r="F75" i="4" l="1"/>
  <c r="E75" i="4" s="1"/>
  <c r="G75" i="4" s="1"/>
  <c r="F76" i="4" l="1"/>
  <c r="E76" i="4" s="1"/>
  <c r="G76" i="4" s="1"/>
  <c r="F77" i="4" l="1"/>
  <c r="E77" i="4" s="1"/>
  <c r="G77" i="4" s="1"/>
  <c r="F78" i="4" l="1"/>
  <c r="E78" i="4" s="1"/>
  <c r="G78" i="4" s="1"/>
  <c r="F79" i="4" l="1"/>
  <c r="E79" i="4" s="1"/>
  <c r="G79" i="4" s="1"/>
  <c r="F80" i="4" l="1"/>
  <c r="E80" i="4" s="1"/>
  <c r="G80" i="4" s="1"/>
  <c r="F81" i="4" l="1"/>
  <c r="E81" i="4" s="1"/>
  <c r="G81" i="4" s="1"/>
  <c r="F82" i="4" l="1"/>
  <c r="E82" i="4" s="1"/>
  <c r="G82" i="4" s="1"/>
  <c r="F83" i="4" l="1"/>
  <c r="E83" i="4" s="1"/>
  <c r="G83" i="4" s="1"/>
  <c r="F84" i="4" l="1"/>
  <c r="E84" i="4" s="1"/>
  <c r="G84" i="4" s="1"/>
  <c r="F85" i="4" l="1"/>
  <c r="E85" i="4" s="1"/>
  <c r="G85" i="4" s="1"/>
  <c r="F86" i="4" l="1"/>
  <c r="E86" i="4" s="1"/>
  <c r="G86" i="4" s="1"/>
  <c r="F87" i="4" l="1"/>
  <c r="E87" i="4" s="1"/>
  <c r="G87" i="4" s="1"/>
  <c r="F88" i="4" l="1"/>
  <c r="E88" i="4" s="1"/>
  <c r="G88" i="4" s="1"/>
  <c r="F89" i="4" l="1"/>
  <c r="E89" i="4" s="1"/>
  <c r="G89" i="4" s="1"/>
  <c r="F90" i="4" l="1"/>
  <c r="E90" i="4" s="1"/>
  <c r="G90" i="4" s="1"/>
  <c r="F91" i="4" l="1"/>
  <c r="E91" i="4" s="1"/>
  <c r="G91" i="4" s="1"/>
  <c r="F92" i="4" l="1"/>
  <c r="E92" i="4" s="1"/>
  <c r="G92" i="4" s="1"/>
  <c r="F93" i="4" l="1"/>
  <c r="E93" i="4" s="1"/>
  <c r="G93" i="4" s="1"/>
  <c r="F94" i="4" l="1"/>
  <c r="E94" i="4" s="1"/>
  <c r="G94" i="4" s="1"/>
  <c r="F95" i="4" l="1"/>
  <c r="E95" i="4" s="1"/>
  <c r="G95" i="4" s="1"/>
  <c r="F96" i="4" l="1"/>
  <c r="E96" i="4" s="1"/>
  <c r="G96" i="4" s="1"/>
  <c r="F97" i="4" l="1"/>
  <c r="E97" i="4" s="1"/>
  <c r="G97" i="4" s="1"/>
  <c r="F98" i="4" l="1"/>
  <c r="E98" i="4" s="1"/>
  <c r="G98" i="4" s="1"/>
  <c r="F99" i="4" l="1"/>
  <c r="E99" i="4" s="1"/>
  <c r="G99" i="4" s="1"/>
  <c r="F100" i="4" l="1"/>
  <c r="E100" i="4" s="1"/>
  <c r="G100" i="4" s="1"/>
  <c r="F101" i="4" l="1"/>
  <c r="E101" i="4" s="1"/>
  <c r="G101" i="4" s="1"/>
  <c r="F102" i="4" l="1"/>
  <c r="E102" i="4" s="1"/>
  <c r="G102" i="4" s="1"/>
  <c r="F103" i="4" l="1"/>
  <c r="E103" i="4" s="1"/>
  <c r="G103" i="4" s="1"/>
  <c r="F104" i="4" l="1"/>
  <c r="E104" i="4" s="1"/>
  <c r="G104" i="4" s="1"/>
  <c r="F105" i="4" l="1"/>
  <c r="E105" i="4" s="1"/>
  <c r="G105" i="4" s="1"/>
  <c r="F106" i="4" l="1"/>
  <c r="E106" i="4" s="1"/>
  <c r="G106" i="4" s="1"/>
  <c r="F107" i="4" l="1"/>
  <c r="E107" i="4" s="1"/>
  <c r="G107" i="4" s="1"/>
  <c r="F108" i="4" l="1"/>
  <c r="E108" i="4" s="1"/>
  <c r="G108" i="4" s="1"/>
  <c r="F109" i="4" l="1"/>
  <c r="E109" i="4" s="1"/>
  <c r="G109" i="4" s="1"/>
  <c r="F110" i="4" l="1"/>
  <c r="E110" i="4" s="1"/>
  <c r="G110" i="4" s="1"/>
  <c r="F111" i="4" l="1"/>
  <c r="E111" i="4" s="1"/>
  <c r="G111" i="4" s="1"/>
  <c r="F112" i="4" l="1"/>
  <c r="E112" i="4" s="1"/>
  <c r="G112" i="4" s="1"/>
  <c r="F113" i="4" l="1"/>
  <c r="E113" i="4" s="1"/>
  <c r="G113" i="4" s="1"/>
  <c r="F114" i="4" l="1"/>
  <c r="E114" i="4" s="1"/>
  <c r="G114" i="4" s="1"/>
  <c r="F115" i="4" l="1"/>
  <c r="E115" i="4" s="1"/>
  <c r="G115" i="4" s="1"/>
  <c r="F116" i="4" l="1"/>
  <c r="E116" i="4" s="1"/>
  <c r="G116" i="4" s="1"/>
  <c r="F117" i="4" l="1"/>
  <c r="E117" i="4" s="1"/>
  <c r="G117" i="4" s="1"/>
  <c r="F118" i="4" l="1"/>
  <c r="E118" i="4" s="1"/>
  <c r="G118" i="4" s="1"/>
  <c r="F119" i="4" l="1"/>
  <c r="E119" i="4" s="1"/>
  <c r="G119" i="4" s="1"/>
  <c r="F120" i="4" l="1"/>
  <c r="E120" i="4" s="1"/>
  <c r="G120" i="4" s="1"/>
  <c r="F121" i="4" l="1"/>
  <c r="E121" i="4" s="1"/>
  <c r="G121" i="4"/>
  <c r="F122" i="4" l="1"/>
  <c r="E122" i="4" s="1"/>
  <c r="G122" i="4" s="1"/>
  <c r="F123" i="4" l="1"/>
  <c r="G4" i="4" s="1"/>
  <c r="D123" i="4" l="1"/>
  <c r="E123" i="4" s="1"/>
  <c r="I3" i="4" l="1"/>
  <c r="G123" i="4"/>
</calcChain>
</file>

<file path=xl/sharedStrings.xml><?xml version="1.0" encoding="utf-8"?>
<sst xmlns="http://schemas.openxmlformats.org/spreadsheetml/2006/main" count="56" uniqueCount="48">
  <si>
    <t>เงินกู้</t>
  </si>
  <si>
    <t>บาท</t>
  </si>
  <si>
    <t>ต่อปี</t>
  </si>
  <si>
    <t>ดอกเบี้ย</t>
  </si>
  <si>
    <t>ระยะเวลาผ่อน</t>
  </si>
  <si>
    <t>ปี</t>
  </si>
  <si>
    <t>งวด</t>
  </si>
  <si>
    <t>คำนวณยอดผ่อนเงินกู้แบบเงินต้นคงที่ (Flat rate)</t>
  </si>
  <si>
    <t>(เงินต้น+ดอกเบี้ยทุกปี) / (จำนวนงวดทั้งหมด)</t>
  </si>
  <si>
    <t>สูตร =</t>
  </si>
  <si>
    <t>ยอดผ่อนแบบ Flat rate</t>
  </si>
  <si>
    <t>จำนวนงวด</t>
  </si>
  <si>
    <t>บาท/งวด</t>
  </si>
  <si>
    <t xml:space="preserve">คำนวณยอดผ่อน แบบลดต้นลดดอก </t>
  </si>
  <si>
    <t>อัตราดอกเบี้ยต่องวด</t>
  </si>
  <si>
    <t>ต่อเดือน</t>
  </si>
  <si>
    <t>PMT(อัตราดอกเบี้ยต่องวด,จำนวนงวดทั้งหมด, - เงินต้น)</t>
  </si>
  <si>
    <t>PMT(C4/12,C5*12, -C3)</t>
  </si>
  <si>
    <t>ยอดผ่อนแบบ Effective rate</t>
  </si>
  <si>
    <t>บาท/เดือน</t>
  </si>
  <si>
    <t>ยอดผ่อน/เดือน</t>
  </si>
  <si>
    <t>อัตราดอกเบี้ย/ปี</t>
  </si>
  <si>
    <t>ปีที่</t>
  </si>
  <si>
    <t>Step</t>
  </si>
  <si>
    <t>คลุมพื้นที่ H1:P8</t>
  </si>
  <si>
    <t>เลือก Tab: Data &gt;What-if Analysis &gt; Data Table</t>
  </si>
  <si>
    <t>ใส่สูตรยอดผ่อนรายเดือนในช่อง H3</t>
  </si>
  <si>
    <t xml:space="preserve">สร้างตาราง อัตราดอกเบี้ย ปีที่กู้ </t>
  </si>
  <si>
    <t>Column Input Cell เลือก Cell จำนวนปี (C5)</t>
  </si>
  <si>
    <t>Row Input Cell เลือก Cell อัตราดอกเบี้ย (C4)</t>
  </si>
  <si>
    <t>วงเงินกู้</t>
  </si>
  <si>
    <t>งวดที่</t>
  </si>
  <si>
    <t>ชำระเงินต้น</t>
  </si>
  <si>
    <t>ชำระดอกเบี้ย</t>
  </si>
  <si>
    <t>ยอดชำระ</t>
  </si>
  <si>
    <t>ยอดหนี้คงเหลือ</t>
  </si>
  <si>
    <t>อัตราดอกเบี้ย/เดือน</t>
  </si>
  <si>
    <t>รวมดอกเบี้ย</t>
  </si>
  <si>
    <t>ยอดชำระดอกเบี้ย</t>
  </si>
  <si>
    <t>=</t>
  </si>
  <si>
    <t>ยอดชำระเงินต้น</t>
  </si>
  <si>
    <t>ยอดชำระ - ยอดชำระดอกเบี้ย ณ เดือนนั้น</t>
  </si>
  <si>
    <t>ยอดหนี้คงเหลือ * อัตราดอกเบี้ยปี/12</t>
  </si>
  <si>
    <t>ยอดหนึ้คงเหลือเดือนก่อน - ยอดชำระเงินต้น</t>
  </si>
  <si>
    <t>Flat rate</t>
  </si>
  <si>
    <t>Effective rate</t>
  </si>
  <si>
    <t>ผ่อนรถ</t>
  </si>
  <si>
    <t>ผ่อนบ้าน สินเชื่อ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</si>
</sst>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5" formatCode="_-* #,##0_-;\-* #,##0_-;_-* &quot;-&quot;??_-;_-@_-"/>
    <numFmt numFmtId="171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72">
    <xf numFmtId="0" fontId="0" fillId="0" borderId="0" xfId="0"/>
    <xf numFmtId="0" fontId="5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/>
    <xf numFmtId="43" fontId="0" fillId="0" borderId="0" xfId="0" applyNumberFormat="1"/>
    <xf numFmtId="0" fontId="7" fillId="0" borderId="0" xfId="0" applyFont="1"/>
    <xf numFmtId="8" fontId="0" fillId="0" borderId="0" xfId="0" applyNumberFormat="1"/>
    <xf numFmtId="165" fontId="0" fillId="4" borderId="0" xfId="1" applyNumberFormat="1" applyFont="1" applyFill="1"/>
    <xf numFmtId="10" fontId="0" fillId="4" borderId="0" xfId="0" applyNumberFormat="1" applyFill="1"/>
    <xf numFmtId="0" fontId="0" fillId="4" borderId="0" xfId="0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/>
    <xf numFmtId="43" fontId="0" fillId="6" borderId="1" xfId="0" applyNumberFormat="1" applyFill="1" applyBorder="1"/>
    <xf numFmtId="10" fontId="0" fillId="5" borderId="2" xfId="0" applyNumberFormat="1" applyFill="1" applyBorder="1"/>
    <xf numFmtId="10" fontId="0" fillId="5" borderId="3" xfId="0" applyNumberFormat="1" applyFill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7" borderId="0" xfId="1" applyNumberFormat="1" applyFont="1" applyFill="1" applyBorder="1"/>
    <xf numFmtId="8" fontId="0" fillId="6" borderId="1" xfId="0" applyNumberFormat="1" applyFill="1" applyBorder="1"/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0" xfId="0" applyFill="1" applyAlignment="1">
      <alignment horizontal="right"/>
    </xf>
    <xf numFmtId="10" fontId="0" fillId="8" borderId="0" xfId="0" applyNumberFormat="1" applyFill="1"/>
    <xf numFmtId="165" fontId="0" fillId="8" borderId="0" xfId="1" applyNumberFormat="1" applyFont="1" applyFill="1"/>
    <xf numFmtId="165" fontId="0" fillId="0" borderId="0" xfId="0" applyNumberFormat="1"/>
    <xf numFmtId="3" fontId="0" fillId="0" borderId="0" xfId="0" applyNumberFormat="1"/>
    <xf numFmtId="3" fontId="8" fillId="0" borderId="0" xfId="0" applyNumberFormat="1" applyFont="1" applyBorder="1" applyAlignment="1">
      <alignment horizontal="center" wrapText="1"/>
    </xf>
    <xf numFmtId="171" fontId="0" fillId="0" borderId="0" xfId="0" applyNumberFormat="1"/>
    <xf numFmtId="165" fontId="0" fillId="9" borderId="0" xfId="1" applyNumberFormat="1" applyFont="1" applyFill="1" applyBorder="1"/>
    <xf numFmtId="10" fontId="0" fillId="9" borderId="0" xfId="0" applyNumberFormat="1" applyFill="1"/>
    <xf numFmtId="165" fontId="0" fillId="9" borderId="0" xfId="0" applyNumberFormat="1" applyFill="1"/>
    <xf numFmtId="171" fontId="0" fillId="9" borderId="0" xfId="0" applyNumberFormat="1" applyFill="1"/>
    <xf numFmtId="10" fontId="0" fillId="10" borderId="2" xfId="0" applyNumberFormat="1" applyFill="1" applyBorder="1"/>
    <xf numFmtId="165" fontId="0" fillId="10" borderId="2" xfId="0" applyNumberFormat="1" applyFill="1" applyBorder="1"/>
    <xf numFmtId="171" fontId="0" fillId="10" borderId="2" xfId="0" applyNumberFormat="1" applyFill="1" applyBorder="1"/>
    <xf numFmtId="165" fontId="0" fillId="10" borderId="3" xfId="0" applyNumberFormat="1" applyFill="1" applyBorder="1"/>
    <xf numFmtId="10" fontId="0" fillId="10" borderId="0" xfId="0" applyNumberFormat="1" applyFill="1" applyBorder="1"/>
    <xf numFmtId="165" fontId="0" fillId="10" borderId="0" xfId="0" applyNumberFormat="1" applyFill="1" applyBorder="1"/>
    <xf numFmtId="171" fontId="0" fillId="10" borderId="0" xfId="0" applyNumberFormat="1" applyFill="1" applyBorder="1"/>
    <xf numFmtId="165" fontId="0" fillId="10" borderId="5" xfId="0" applyNumberFormat="1" applyFill="1" applyBorder="1"/>
    <xf numFmtId="10" fontId="0" fillId="10" borderId="7" xfId="0" applyNumberFormat="1" applyFill="1" applyBorder="1"/>
    <xf numFmtId="165" fontId="0" fillId="10" borderId="7" xfId="0" applyNumberFormat="1" applyFill="1" applyBorder="1"/>
    <xf numFmtId="171" fontId="0" fillId="10" borderId="7" xfId="0" applyNumberFormat="1" applyFill="1" applyBorder="1"/>
    <xf numFmtId="165" fontId="0" fillId="10" borderId="8" xfId="0" applyNumberFormat="1" applyFill="1" applyBorder="1"/>
    <xf numFmtId="10" fontId="0" fillId="0" borderId="0" xfId="0" applyNumberFormat="1" applyFill="1"/>
    <xf numFmtId="165" fontId="0" fillId="0" borderId="0" xfId="0" applyNumberFormat="1" applyFill="1"/>
    <xf numFmtId="171" fontId="0" fillId="0" borderId="0" xfId="0" applyNumberFormat="1" applyFill="1"/>
    <xf numFmtId="0" fontId="4" fillId="0" borderId="0" xfId="0" applyFont="1"/>
    <xf numFmtId="3" fontId="9" fillId="10" borderId="2" xfId="0" applyNumberFormat="1" applyFont="1" applyFill="1" applyBorder="1" applyAlignment="1">
      <alignment horizontal="center" wrapText="1"/>
    </xf>
    <xf numFmtId="3" fontId="9" fillId="10" borderId="0" xfId="0" applyNumberFormat="1" applyFont="1" applyFill="1" applyBorder="1" applyAlignment="1">
      <alignment horizontal="center" wrapText="1"/>
    </xf>
    <xf numFmtId="3" fontId="9" fillId="10" borderId="7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Border="1" applyAlignment="1">
      <alignment horizontal="center" wrapText="1"/>
    </xf>
    <xf numFmtId="3" fontId="9" fillId="9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quotePrefix="1" applyFont="1"/>
    <xf numFmtId="43" fontId="4" fillId="0" borderId="0" xfId="0" applyNumberFormat="1" applyFont="1"/>
    <xf numFmtId="0" fontId="4" fillId="0" borderId="0" xfId="0" applyFont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9" borderId="0" xfId="0" applyFill="1" applyAlignment="1">
      <alignment horizontal="center"/>
    </xf>
    <xf numFmtId="165" fontId="10" fillId="3" borderId="0" xfId="3" applyNumberFormat="1" applyFont="1"/>
    <xf numFmtId="3" fontId="8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2" fillId="2" borderId="0" xfId="2"/>
  </cellXfs>
  <cellStyles count="4">
    <cellStyle name="Bad" xfId="2" builtinId="27"/>
    <cellStyle name="Comma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F22A-32B1-4CD5-89C0-9F93E92506F8}">
  <dimension ref="A1:S24"/>
  <sheetViews>
    <sheetView workbookViewId="0">
      <selection activeCell="C14" sqref="C14"/>
    </sheetView>
  </sheetViews>
  <sheetFormatPr defaultRowHeight="14.5" x14ac:dyDescent="0.35"/>
  <cols>
    <col min="1" max="1" width="8.7265625" customWidth="1"/>
    <col min="2" max="2" width="24.7265625" customWidth="1"/>
    <col min="3" max="3" width="14" customWidth="1"/>
    <col min="6" max="6" width="14.6328125" customWidth="1"/>
    <col min="7" max="7" width="13.6328125" customWidth="1"/>
    <col min="8" max="8" width="12.81640625" customWidth="1"/>
    <col min="9" max="16" width="10.08984375" bestFit="1" customWidth="1"/>
  </cols>
  <sheetData>
    <row r="1" spans="1:19" ht="17.5" customHeight="1" x14ac:dyDescent="1">
      <c r="A1" s="1"/>
    </row>
    <row r="2" spans="1:19" ht="15" thickBot="1" x14ac:dyDescent="0.4">
      <c r="B2" s="71" t="s">
        <v>44</v>
      </c>
      <c r="C2" t="s">
        <v>46</v>
      </c>
      <c r="G2" s="13"/>
      <c r="H2" s="13"/>
      <c r="I2" s="12" t="s">
        <v>21</v>
      </c>
      <c r="J2" s="12"/>
      <c r="K2" s="12"/>
      <c r="L2" s="12"/>
      <c r="M2" s="12"/>
      <c r="N2" s="12"/>
      <c r="O2" s="12"/>
      <c r="P2" s="12"/>
      <c r="R2" s="11" t="s">
        <v>23</v>
      </c>
    </row>
    <row r="3" spans="1:19" x14ac:dyDescent="0.35">
      <c r="B3" t="s">
        <v>0</v>
      </c>
      <c r="C3" s="8">
        <v>2000000</v>
      </c>
      <c r="D3" t="s">
        <v>1</v>
      </c>
      <c r="G3" s="25" t="s">
        <v>20</v>
      </c>
      <c r="H3" s="14">
        <f>ROUNDUP((C3+C3*C4*C5)/(C5*12),-1)</f>
        <v>43340</v>
      </c>
      <c r="I3" s="15">
        <v>0.04</v>
      </c>
      <c r="J3" s="15">
        <v>4.4999999999999998E-2</v>
      </c>
      <c r="K3" s="15">
        <v>0.05</v>
      </c>
      <c r="L3" s="15">
        <v>5.5E-2</v>
      </c>
      <c r="M3" s="15">
        <v>0.06</v>
      </c>
      <c r="N3" s="15">
        <v>6.5000000000000002E-2</v>
      </c>
      <c r="O3" s="15">
        <v>7.0000000000000007E-2</v>
      </c>
      <c r="P3" s="16">
        <v>7.4999999999999997E-2</v>
      </c>
      <c r="R3" s="11">
        <v>1</v>
      </c>
      <c r="S3" t="s">
        <v>27</v>
      </c>
    </row>
    <row r="4" spans="1:19" x14ac:dyDescent="0.35">
      <c r="B4" t="s">
        <v>3</v>
      </c>
      <c r="C4" s="9">
        <v>0.06</v>
      </c>
      <c r="D4" t="s">
        <v>2</v>
      </c>
      <c r="G4" s="25" t="s">
        <v>22</v>
      </c>
      <c r="H4" s="23">
        <v>2</v>
      </c>
      <c r="I4" s="17">
        <f t="dataTable" ref="I4:P8" dt2D="1" dtr="1" r1="C4" r2="C5"/>
        <v>90000</v>
      </c>
      <c r="J4" s="17">
        <v>90840</v>
      </c>
      <c r="K4" s="17">
        <v>91670</v>
      </c>
      <c r="L4" s="17">
        <v>92500</v>
      </c>
      <c r="M4" s="17">
        <v>93340</v>
      </c>
      <c r="N4" s="17">
        <v>94170</v>
      </c>
      <c r="O4" s="17">
        <v>95000</v>
      </c>
      <c r="P4" s="18">
        <v>95840</v>
      </c>
      <c r="R4" s="11">
        <v>2</v>
      </c>
      <c r="S4" t="s">
        <v>26</v>
      </c>
    </row>
    <row r="5" spans="1:19" x14ac:dyDescent="0.35">
      <c r="B5" t="s">
        <v>4</v>
      </c>
      <c r="C5" s="10">
        <v>5</v>
      </c>
      <c r="D5" t="s">
        <v>5</v>
      </c>
      <c r="G5" s="25"/>
      <c r="H5" s="23">
        <v>3</v>
      </c>
      <c r="I5" s="17">
        <v>62230</v>
      </c>
      <c r="J5" s="17">
        <v>63060</v>
      </c>
      <c r="K5" s="17">
        <v>63890</v>
      </c>
      <c r="L5" s="17">
        <v>64730</v>
      </c>
      <c r="M5" s="17">
        <v>65560</v>
      </c>
      <c r="N5" s="17">
        <v>66390</v>
      </c>
      <c r="O5" s="17">
        <v>67230</v>
      </c>
      <c r="P5" s="18">
        <v>68060</v>
      </c>
      <c r="R5" s="11">
        <v>3</v>
      </c>
      <c r="S5" t="s">
        <v>24</v>
      </c>
    </row>
    <row r="6" spans="1:19" x14ac:dyDescent="0.35">
      <c r="B6" t="s">
        <v>11</v>
      </c>
      <c r="C6">
        <f>C5*12</f>
        <v>60</v>
      </c>
      <c r="D6" t="s">
        <v>6</v>
      </c>
      <c r="G6" s="25"/>
      <c r="H6" s="23">
        <v>4</v>
      </c>
      <c r="I6" s="17">
        <v>48340</v>
      </c>
      <c r="J6" s="17">
        <v>49170</v>
      </c>
      <c r="K6" s="17">
        <v>50000</v>
      </c>
      <c r="L6" s="17">
        <v>50840</v>
      </c>
      <c r="M6" s="17">
        <v>51670</v>
      </c>
      <c r="N6" s="17">
        <v>52500</v>
      </c>
      <c r="O6" s="17">
        <v>53340</v>
      </c>
      <c r="P6" s="18">
        <v>54170</v>
      </c>
      <c r="R6" s="11">
        <v>4</v>
      </c>
      <c r="S6" t="s">
        <v>25</v>
      </c>
    </row>
    <row r="7" spans="1:19" x14ac:dyDescent="0.35">
      <c r="G7" s="25"/>
      <c r="H7" s="23">
        <v>5</v>
      </c>
      <c r="I7" s="17">
        <v>40000</v>
      </c>
      <c r="J7" s="17">
        <v>40840</v>
      </c>
      <c r="K7" s="17">
        <v>41670</v>
      </c>
      <c r="L7" s="17">
        <v>42500</v>
      </c>
      <c r="M7" s="21">
        <v>43340</v>
      </c>
      <c r="N7" s="17">
        <v>44170</v>
      </c>
      <c r="O7" s="17">
        <v>45000</v>
      </c>
      <c r="P7" s="18">
        <v>45840</v>
      </c>
      <c r="R7" s="11">
        <v>5</v>
      </c>
      <c r="S7" t="s">
        <v>29</v>
      </c>
    </row>
    <row r="8" spans="1:19" ht="15" thickBot="1" x14ac:dyDescent="0.4">
      <c r="B8" t="s">
        <v>7</v>
      </c>
      <c r="G8" s="25"/>
      <c r="H8" s="24">
        <v>6</v>
      </c>
      <c r="I8" s="19">
        <v>34450</v>
      </c>
      <c r="J8" s="19">
        <v>35280</v>
      </c>
      <c r="K8" s="19">
        <v>36120</v>
      </c>
      <c r="L8" s="19">
        <v>36950</v>
      </c>
      <c r="M8" s="19">
        <v>37780</v>
      </c>
      <c r="N8" s="19">
        <v>38620</v>
      </c>
      <c r="O8" s="19">
        <v>39450</v>
      </c>
      <c r="P8" s="20">
        <v>40280</v>
      </c>
      <c r="R8" s="11"/>
      <c r="S8" t="s">
        <v>28</v>
      </c>
    </row>
    <row r="9" spans="1:19" x14ac:dyDescent="0.35">
      <c r="B9" s="3" t="s">
        <v>9</v>
      </c>
      <c r="C9" s="4" t="s">
        <v>8</v>
      </c>
      <c r="G9" s="3"/>
    </row>
    <row r="10" spans="1:19" x14ac:dyDescent="0.35">
      <c r="G10" s="3"/>
    </row>
    <row r="11" spans="1:19" x14ac:dyDescent="0.35">
      <c r="B11" t="s">
        <v>10</v>
      </c>
      <c r="C11" s="5">
        <f>(C3+C3*C4*C5)/C6</f>
        <v>43333.333333333336</v>
      </c>
      <c r="D11" t="s">
        <v>12</v>
      </c>
      <c r="G11" s="3"/>
    </row>
    <row r="12" spans="1:19" x14ac:dyDescent="0.35">
      <c r="G12" s="3"/>
    </row>
    <row r="13" spans="1:19" x14ac:dyDescent="0.35">
      <c r="B13" s="71" t="s">
        <v>45</v>
      </c>
      <c r="C13" t="s">
        <v>47</v>
      </c>
      <c r="G13" s="3"/>
    </row>
    <row r="14" spans="1:19" x14ac:dyDescent="0.35">
      <c r="B14" s="6" t="s">
        <v>13</v>
      </c>
      <c r="G14" s="3"/>
    </row>
    <row r="15" spans="1:19" ht="15" thickBot="1" x14ac:dyDescent="0.4">
      <c r="B15" t="s">
        <v>14</v>
      </c>
      <c r="C15" s="2">
        <f>C4/12</f>
        <v>5.0000000000000001E-3</v>
      </c>
      <c r="D15" t="s">
        <v>15</v>
      </c>
      <c r="G15" s="25"/>
      <c r="H15" s="13"/>
      <c r="I15" s="12" t="s">
        <v>21</v>
      </c>
      <c r="J15" s="12"/>
      <c r="K15" s="12"/>
      <c r="L15" s="12"/>
      <c r="M15" s="12"/>
      <c r="N15" s="12"/>
      <c r="O15" s="12"/>
      <c r="P15" s="12"/>
    </row>
    <row r="16" spans="1:19" x14ac:dyDescent="0.35">
      <c r="G16" s="25" t="s">
        <v>20</v>
      </c>
      <c r="H16" s="22">
        <f>ROUND(PMT(C4/12,C5*12, -C3),-1)</f>
        <v>38670</v>
      </c>
      <c r="I16" s="15">
        <v>0.04</v>
      </c>
      <c r="J16" s="15">
        <v>4.4999999999999998E-2</v>
      </c>
      <c r="K16" s="15">
        <v>0.05</v>
      </c>
      <c r="L16" s="15">
        <v>5.5E-2</v>
      </c>
      <c r="M16" s="15">
        <v>0.06</v>
      </c>
      <c r="N16" s="15">
        <v>6.5000000000000002E-2</v>
      </c>
      <c r="O16" s="15">
        <v>7.0000000000000007E-2</v>
      </c>
      <c r="P16" s="16">
        <v>7.4999999999999997E-2</v>
      </c>
    </row>
    <row r="17" spans="2:16" x14ac:dyDescent="0.35">
      <c r="B17" s="3" t="s">
        <v>9</v>
      </c>
      <c r="C17" t="s">
        <v>16</v>
      </c>
      <c r="G17" s="25" t="s">
        <v>22</v>
      </c>
      <c r="H17" s="23">
        <v>2</v>
      </c>
      <c r="I17" s="17">
        <f t="dataTable" ref="I17:P24" dt2D="1" dtr="1" r1="C4" r2="C5" ca="1"/>
        <v>86850</v>
      </c>
      <c r="J17" s="17">
        <v>87300</v>
      </c>
      <c r="K17" s="17">
        <v>87740</v>
      </c>
      <c r="L17" s="17">
        <v>88190</v>
      </c>
      <c r="M17" s="17">
        <v>88640</v>
      </c>
      <c r="N17" s="17">
        <v>89090</v>
      </c>
      <c r="O17" s="17">
        <v>89550</v>
      </c>
      <c r="P17" s="18">
        <v>90000</v>
      </c>
    </row>
    <row r="18" spans="2:16" x14ac:dyDescent="0.35">
      <c r="C18" t="s">
        <v>17</v>
      </c>
      <c r="G18" s="13"/>
      <c r="H18" s="23">
        <v>3</v>
      </c>
      <c r="I18" s="17">
        <v>59050</v>
      </c>
      <c r="J18" s="17">
        <v>59490</v>
      </c>
      <c r="K18" s="17">
        <v>59940</v>
      </c>
      <c r="L18" s="17">
        <v>60390</v>
      </c>
      <c r="M18" s="17">
        <v>60840</v>
      </c>
      <c r="N18" s="17">
        <v>61300</v>
      </c>
      <c r="O18" s="17">
        <v>61750</v>
      </c>
      <c r="P18" s="18">
        <v>62210</v>
      </c>
    </row>
    <row r="19" spans="2:16" x14ac:dyDescent="0.35">
      <c r="G19" s="13"/>
      <c r="H19" s="23">
        <v>5</v>
      </c>
      <c r="I19" s="17">
        <v>36830</v>
      </c>
      <c r="J19" s="17">
        <v>37290</v>
      </c>
      <c r="K19" s="17">
        <v>37740</v>
      </c>
      <c r="L19" s="17">
        <v>38200</v>
      </c>
      <c r="M19" s="21">
        <v>38670</v>
      </c>
      <c r="N19" s="17">
        <v>39130</v>
      </c>
      <c r="O19" s="17">
        <v>39600</v>
      </c>
      <c r="P19" s="18">
        <v>40080</v>
      </c>
    </row>
    <row r="20" spans="2:16" x14ac:dyDescent="0.35">
      <c r="B20" t="s">
        <v>18</v>
      </c>
      <c r="C20" s="7">
        <f>PMT(C4/12,C5*12,-C3)</f>
        <v>38665.603058855828</v>
      </c>
      <c r="D20" t="s">
        <v>19</v>
      </c>
      <c r="G20" s="13"/>
      <c r="H20" s="23">
        <v>10</v>
      </c>
      <c r="I20" s="17">
        <v>20250</v>
      </c>
      <c r="J20" s="17">
        <v>20730</v>
      </c>
      <c r="K20" s="17">
        <v>21210</v>
      </c>
      <c r="L20" s="17">
        <v>21710</v>
      </c>
      <c r="M20" s="32">
        <v>22200</v>
      </c>
      <c r="N20" s="17">
        <v>22710</v>
      </c>
      <c r="O20" s="17">
        <v>23220</v>
      </c>
      <c r="P20" s="18">
        <v>23740</v>
      </c>
    </row>
    <row r="21" spans="2:16" x14ac:dyDescent="0.35">
      <c r="G21" s="13"/>
      <c r="H21" s="23">
        <v>15</v>
      </c>
      <c r="I21" s="17">
        <v>14790</v>
      </c>
      <c r="J21" s="17">
        <v>15300</v>
      </c>
      <c r="K21" s="17">
        <v>15820</v>
      </c>
      <c r="L21" s="17">
        <v>16340</v>
      </c>
      <c r="M21" s="17">
        <v>16880</v>
      </c>
      <c r="N21" s="17">
        <v>17420</v>
      </c>
      <c r="O21" s="17">
        <v>17980</v>
      </c>
      <c r="P21" s="18">
        <v>18540</v>
      </c>
    </row>
    <row r="22" spans="2:16" x14ac:dyDescent="0.35">
      <c r="G22" s="13"/>
      <c r="H22" s="23">
        <v>20</v>
      </c>
      <c r="I22" s="17">
        <v>12120</v>
      </c>
      <c r="J22" s="17">
        <v>12650</v>
      </c>
      <c r="K22" s="17">
        <v>13200</v>
      </c>
      <c r="L22" s="17">
        <v>13760</v>
      </c>
      <c r="M22" s="17">
        <v>14330</v>
      </c>
      <c r="N22" s="17">
        <v>14910</v>
      </c>
      <c r="O22" s="17">
        <v>15510</v>
      </c>
      <c r="P22" s="18">
        <v>16110</v>
      </c>
    </row>
    <row r="23" spans="2:16" x14ac:dyDescent="0.35">
      <c r="G23" s="13"/>
      <c r="H23" s="23">
        <v>25</v>
      </c>
      <c r="I23" s="17">
        <v>10560</v>
      </c>
      <c r="J23" s="17">
        <v>11120</v>
      </c>
      <c r="K23" s="17">
        <v>11690</v>
      </c>
      <c r="L23" s="17">
        <v>12280</v>
      </c>
      <c r="M23" s="17">
        <v>12890</v>
      </c>
      <c r="N23" s="17">
        <v>13500</v>
      </c>
      <c r="O23" s="17">
        <v>14140</v>
      </c>
      <c r="P23" s="18">
        <v>14780</v>
      </c>
    </row>
    <row r="24" spans="2:16" ht="15" thickBot="1" x14ac:dyDescent="0.4">
      <c r="G24" s="13"/>
      <c r="H24" s="24">
        <v>30</v>
      </c>
      <c r="I24" s="19">
        <v>9550</v>
      </c>
      <c r="J24" s="19">
        <v>10130</v>
      </c>
      <c r="K24" s="19">
        <v>10740</v>
      </c>
      <c r="L24" s="19">
        <v>11360</v>
      </c>
      <c r="M24" s="19">
        <v>11990</v>
      </c>
      <c r="N24" s="19">
        <v>12640</v>
      </c>
      <c r="O24" s="19">
        <v>13310</v>
      </c>
      <c r="P24" s="20">
        <v>13980</v>
      </c>
    </row>
  </sheetData>
  <mergeCells count="2">
    <mergeCell ref="I2:P2"/>
    <mergeCell ref="I15:P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0113-6AD1-4E74-B809-053DA8D37299}">
  <dimension ref="B3:K128"/>
  <sheetViews>
    <sheetView tabSelected="1" workbookViewId="0">
      <selection activeCell="M24" sqref="M24"/>
    </sheetView>
  </sheetViews>
  <sheetFormatPr defaultRowHeight="14.5" x14ac:dyDescent="0.35"/>
  <cols>
    <col min="2" max="2" width="5.81640625" style="11" bestFit="1" customWidth="1"/>
    <col min="3" max="3" width="11.81640625" bestFit="1" customWidth="1"/>
    <col min="4" max="4" width="11.453125" style="51" customWidth="1"/>
    <col min="5" max="5" width="11.54296875" bestFit="1" customWidth="1"/>
    <col min="6" max="6" width="13.1796875" bestFit="1" customWidth="1"/>
    <col min="7" max="7" width="13.81640625" bestFit="1" customWidth="1"/>
    <col min="9" max="9" width="14" customWidth="1"/>
    <col min="10" max="10" width="3.90625" customWidth="1"/>
  </cols>
  <sheetData>
    <row r="3" spans="2:11" x14ac:dyDescent="0.35">
      <c r="C3" s="51"/>
      <c r="D3" s="58" t="s">
        <v>21</v>
      </c>
      <c r="E3" s="26">
        <v>0.05</v>
      </c>
      <c r="F3" s="59" t="s">
        <v>30</v>
      </c>
      <c r="G3" s="27">
        <v>2000000</v>
      </c>
      <c r="I3" s="28">
        <f>SUM(E7:E123)</f>
        <v>2000000</v>
      </c>
    </row>
    <row r="4" spans="2:11" x14ac:dyDescent="0.35">
      <c r="C4" s="51"/>
      <c r="D4" s="58" t="s">
        <v>36</v>
      </c>
      <c r="E4" s="2">
        <f>E3/12</f>
        <v>4.1666666666666666E-3</v>
      </c>
      <c r="F4" s="60" t="s">
        <v>37</v>
      </c>
      <c r="G4" s="31">
        <f>SUM(F7:F123)</f>
        <v>491481.87383333355</v>
      </c>
      <c r="I4" s="5"/>
    </row>
    <row r="5" spans="2:11" x14ac:dyDescent="0.35">
      <c r="B5" s="61" t="s">
        <v>31</v>
      </c>
      <c r="C5" s="51"/>
      <c r="D5" s="51" t="s">
        <v>34</v>
      </c>
      <c r="E5" s="51" t="s">
        <v>32</v>
      </c>
      <c r="F5" s="51" t="s">
        <v>33</v>
      </c>
      <c r="G5" s="51" t="s">
        <v>35</v>
      </c>
    </row>
    <row r="6" spans="2:11" ht="15" thickBot="1" x14ac:dyDescent="0.4">
      <c r="G6" s="67">
        <f>G3</f>
        <v>2000000</v>
      </c>
    </row>
    <row r="7" spans="2:11" ht="14.5" customHeight="1" x14ac:dyDescent="0.35">
      <c r="B7" s="62">
        <v>1</v>
      </c>
      <c r="C7" s="36">
        <v>0.05</v>
      </c>
      <c r="D7" s="52">
        <v>20000</v>
      </c>
      <c r="E7" s="37">
        <f>ROUND(D7-F7,-2)</f>
        <v>11700</v>
      </c>
      <c r="F7" s="38">
        <f>(G6*$E$3)/12</f>
        <v>8333.3333333333339</v>
      </c>
      <c r="G7" s="39">
        <f>ROUND(G3-E7,2)</f>
        <v>1988300</v>
      </c>
      <c r="I7" s="69" t="s">
        <v>38</v>
      </c>
      <c r="J7" s="11" t="s">
        <v>39</v>
      </c>
      <c r="K7" s="70" t="s">
        <v>42</v>
      </c>
    </row>
    <row r="8" spans="2:11" x14ac:dyDescent="0.35">
      <c r="B8" s="63">
        <v>2</v>
      </c>
      <c r="C8" s="40">
        <v>0.05</v>
      </c>
      <c r="D8" s="53">
        <v>60000</v>
      </c>
      <c r="E8" s="41">
        <f>ROUND(D8-F8,2)</f>
        <v>51715.42</v>
      </c>
      <c r="F8" s="42">
        <f>(G7*$E$3)/12</f>
        <v>8284.5833333333339</v>
      </c>
      <c r="G8" s="43">
        <f>ROUND(G7-E8,2)</f>
        <v>1936584.58</v>
      </c>
      <c r="I8" s="68" t="s">
        <v>40</v>
      </c>
      <c r="J8" s="11" t="s">
        <v>39</v>
      </c>
      <c r="K8" s="70" t="s">
        <v>41</v>
      </c>
    </row>
    <row r="9" spans="2:11" x14ac:dyDescent="0.35">
      <c r="B9" s="63">
        <v>3</v>
      </c>
      <c r="C9" s="40">
        <v>0.05</v>
      </c>
      <c r="D9" s="53">
        <v>24500</v>
      </c>
      <c r="E9" s="41">
        <f t="shared" ref="E9:E72" si="0">ROUND(D9-F9,2)</f>
        <v>16430.900000000001</v>
      </c>
      <c r="F9" s="42">
        <f t="shared" ref="F9:F72" si="1">(G8*$E$3)/12</f>
        <v>8069.1024166666675</v>
      </c>
      <c r="G9" s="43">
        <f t="shared" ref="G9:G72" si="2">ROUND(G8-E9,2)</f>
        <v>1920153.68</v>
      </c>
      <c r="I9" s="68" t="s">
        <v>35</v>
      </c>
      <c r="J9" s="11" t="s">
        <v>39</v>
      </c>
      <c r="K9" s="70" t="s">
        <v>43</v>
      </c>
    </row>
    <row r="10" spans="2:11" x14ac:dyDescent="0.35">
      <c r="B10" s="63">
        <v>4</v>
      </c>
      <c r="C10" s="40">
        <v>0.05</v>
      </c>
      <c r="D10" s="53">
        <v>20000</v>
      </c>
      <c r="E10" s="41">
        <f t="shared" si="0"/>
        <v>11999.36</v>
      </c>
      <c r="F10" s="42">
        <f t="shared" si="1"/>
        <v>8000.6403333333337</v>
      </c>
      <c r="G10" s="43">
        <f t="shared" si="2"/>
        <v>1908154.32</v>
      </c>
      <c r="I10" s="30"/>
      <c r="K10" s="70"/>
    </row>
    <row r="11" spans="2:11" x14ac:dyDescent="0.35">
      <c r="B11" s="63">
        <v>5</v>
      </c>
      <c r="C11" s="40">
        <v>0.05</v>
      </c>
      <c r="D11" s="53">
        <v>20000</v>
      </c>
      <c r="E11" s="41">
        <f t="shared" si="0"/>
        <v>12049.36</v>
      </c>
      <c r="F11" s="42">
        <f t="shared" si="1"/>
        <v>7950.6430000000009</v>
      </c>
      <c r="G11" s="43">
        <f t="shared" si="2"/>
        <v>1896104.96</v>
      </c>
      <c r="I11" s="30"/>
    </row>
    <row r="12" spans="2:11" x14ac:dyDescent="0.35">
      <c r="B12" s="63">
        <v>6</v>
      </c>
      <c r="C12" s="40">
        <v>0.05</v>
      </c>
      <c r="D12" s="53">
        <v>20000</v>
      </c>
      <c r="E12" s="41">
        <f t="shared" si="0"/>
        <v>12099.56</v>
      </c>
      <c r="F12" s="42">
        <f t="shared" si="1"/>
        <v>7900.4373333333342</v>
      </c>
      <c r="G12" s="43">
        <f t="shared" si="2"/>
        <v>1884005.4</v>
      </c>
      <c r="I12" s="30"/>
    </row>
    <row r="13" spans="2:11" x14ac:dyDescent="0.35">
      <c r="B13" s="63">
        <v>7</v>
      </c>
      <c r="C13" s="40">
        <v>0.05</v>
      </c>
      <c r="D13" s="53">
        <v>20000</v>
      </c>
      <c r="E13" s="41">
        <f t="shared" si="0"/>
        <v>12149.98</v>
      </c>
      <c r="F13" s="42">
        <f t="shared" si="1"/>
        <v>7850.0225</v>
      </c>
      <c r="G13" s="43">
        <f t="shared" si="2"/>
        <v>1871855.42</v>
      </c>
      <c r="I13" s="30"/>
    </row>
    <row r="14" spans="2:11" x14ac:dyDescent="0.35">
      <c r="B14" s="63">
        <v>8</v>
      </c>
      <c r="C14" s="40">
        <v>0.05</v>
      </c>
      <c r="D14" s="53">
        <v>41000</v>
      </c>
      <c r="E14" s="41">
        <f t="shared" si="0"/>
        <v>33200.6</v>
      </c>
      <c r="F14" s="42">
        <f t="shared" si="1"/>
        <v>7799.3975833333343</v>
      </c>
      <c r="G14" s="43">
        <f t="shared" si="2"/>
        <v>1838654.82</v>
      </c>
      <c r="I14" s="30"/>
    </row>
    <row r="15" spans="2:11" x14ac:dyDescent="0.35">
      <c r="B15" s="63">
        <v>9</v>
      </c>
      <c r="C15" s="40">
        <v>0.05</v>
      </c>
      <c r="D15" s="53">
        <v>20000</v>
      </c>
      <c r="E15" s="41">
        <f t="shared" si="0"/>
        <v>12338.94</v>
      </c>
      <c r="F15" s="42">
        <f t="shared" si="1"/>
        <v>7661.0617500000008</v>
      </c>
      <c r="G15" s="43">
        <f t="shared" si="2"/>
        <v>1826315.88</v>
      </c>
      <c r="I15" s="30"/>
    </row>
    <row r="16" spans="2:11" x14ac:dyDescent="0.35">
      <c r="B16" s="63">
        <v>10</v>
      </c>
      <c r="C16" s="40">
        <v>0.05</v>
      </c>
      <c r="D16" s="53">
        <v>40000</v>
      </c>
      <c r="E16" s="41">
        <f t="shared" si="0"/>
        <v>32390.35</v>
      </c>
      <c r="F16" s="42">
        <f t="shared" si="1"/>
        <v>7609.6494999999995</v>
      </c>
      <c r="G16" s="43">
        <f t="shared" si="2"/>
        <v>1793925.53</v>
      </c>
      <c r="I16" s="30"/>
    </row>
    <row r="17" spans="2:9" x14ac:dyDescent="0.35">
      <c r="B17" s="63">
        <v>11</v>
      </c>
      <c r="C17" s="40">
        <v>0.05</v>
      </c>
      <c r="D17" s="53">
        <v>40000</v>
      </c>
      <c r="E17" s="41">
        <f t="shared" si="0"/>
        <v>32525.31</v>
      </c>
      <c r="F17" s="42">
        <f t="shared" si="1"/>
        <v>7474.6897083333342</v>
      </c>
      <c r="G17" s="43">
        <f t="shared" si="2"/>
        <v>1761400.22</v>
      </c>
      <c r="I17" s="30"/>
    </row>
    <row r="18" spans="2:9" ht="15" thickBot="1" x14ac:dyDescent="0.4">
      <c r="B18" s="64">
        <v>12</v>
      </c>
      <c r="C18" s="44">
        <v>0.05</v>
      </c>
      <c r="D18" s="54">
        <v>20000</v>
      </c>
      <c r="E18" s="45">
        <f t="shared" si="0"/>
        <v>12660.83</v>
      </c>
      <c r="F18" s="46">
        <f t="shared" si="1"/>
        <v>7339.1675833333329</v>
      </c>
      <c r="G18" s="47">
        <f t="shared" si="2"/>
        <v>1748739.39</v>
      </c>
      <c r="I18" s="30"/>
    </row>
    <row r="19" spans="2:9" x14ac:dyDescent="0.35">
      <c r="B19" s="65">
        <v>13</v>
      </c>
      <c r="C19" s="48">
        <v>0.05</v>
      </c>
      <c r="D19" s="55">
        <v>80000</v>
      </c>
      <c r="E19" s="49">
        <f t="shared" si="0"/>
        <v>72713.59</v>
      </c>
      <c r="F19" s="50">
        <f t="shared" si="1"/>
        <v>7286.4141250000002</v>
      </c>
      <c r="G19" s="49">
        <f t="shared" si="2"/>
        <v>1676025.8</v>
      </c>
      <c r="I19" s="30"/>
    </row>
    <row r="20" spans="2:9" x14ac:dyDescent="0.35">
      <c r="B20" s="65">
        <v>14</v>
      </c>
      <c r="C20" s="48">
        <v>0.05</v>
      </c>
      <c r="D20" s="55">
        <v>20000</v>
      </c>
      <c r="E20" s="49">
        <f t="shared" si="0"/>
        <v>13016.56</v>
      </c>
      <c r="F20" s="50">
        <f t="shared" si="1"/>
        <v>6983.440833333334</v>
      </c>
      <c r="G20" s="49">
        <f t="shared" si="2"/>
        <v>1663009.24</v>
      </c>
      <c r="I20" s="30"/>
    </row>
    <row r="21" spans="2:9" x14ac:dyDescent="0.35">
      <c r="B21" s="65">
        <v>15</v>
      </c>
      <c r="C21" s="48">
        <v>0.05</v>
      </c>
      <c r="D21" s="55">
        <v>20000</v>
      </c>
      <c r="E21" s="49">
        <f t="shared" si="0"/>
        <v>13070.79</v>
      </c>
      <c r="F21" s="50">
        <f t="shared" si="1"/>
        <v>6929.2051666666666</v>
      </c>
      <c r="G21" s="49">
        <f t="shared" si="2"/>
        <v>1649938.45</v>
      </c>
      <c r="I21" s="29"/>
    </row>
    <row r="22" spans="2:9" x14ac:dyDescent="0.35">
      <c r="B22" s="11">
        <v>16</v>
      </c>
      <c r="C22" s="2">
        <v>0.05</v>
      </c>
      <c r="D22" s="56">
        <v>20000</v>
      </c>
      <c r="E22" s="28">
        <f t="shared" si="0"/>
        <v>13125.26</v>
      </c>
      <c r="F22" s="31">
        <f t="shared" si="1"/>
        <v>6874.7435416666667</v>
      </c>
      <c r="G22" s="28">
        <f t="shared" si="2"/>
        <v>1636813.19</v>
      </c>
    </row>
    <row r="23" spans="2:9" x14ac:dyDescent="0.35">
      <c r="B23" s="11">
        <v>17</v>
      </c>
      <c r="C23" s="2">
        <v>0.05</v>
      </c>
      <c r="D23" s="56">
        <v>20000</v>
      </c>
      <c r="E23" s="28">
        <f t="shared" si="0"/>
        <v>13179.95</v>
      </c>
      <c r="F23" s="31">
        <f t="shared" si="1"/>
        <v>6820.0549583333341</v>
      </c>
      <c r="G23" s="28">
        <f t="shared" si="2"/>
        <v>1623633.24</v>
      </c>
    </row>
    <row r="24" spans="2:9" x14ac:dyDescent="0.35">
      <c r="B24" s="11">
        <v>18</v>
      </c>
      <c r="C24" s="2">
        <v>0.05</v>
      </c>
      <c r="D24" s="56">
        <v>20000</v>
      </c>
      <c r="E24" s="28">
        <f t="shared" si="0"/>
        <v>13234.86</v>
      </c>
      <c r="F24" s="31">
        <f t="shared" si="1"/>
        <v>6765.1385000000009</v>
      </c>
      <c r="G24" s="28">
        <f t="shared" si="2"/>
        <v>1610398.38</v>
      </c>
    </row>
    <row r="25" spans="2:9" x14ac:dyDescent="0.35">
      <c r="B25" s="11">
        <v>19</v>
      </c>
      <c r="C25" s="2">
        <v>0.05</v>
      </c>
      <c r="D25" s="56">
        <v>20000</v>
      </c>
      <c r="E25" s="28">
        <f t="shared" si="0"/>
        <v>13290.01</v>
      </c>
      <c r="F25" s="31">
        <f t="shared" si="1"/>
        <v>6709.9932499999995</v>
      </c>
      <c r="G25" s="28">
        <f t="shared" si="2"/>
        <v>1597108.37</v>
      </c>
    </row>
    <row r="26" spans="2:9" x14ac:dyDescent="0.35">
      <c r="B26" s="11">
        <v>20</v>
      </c>
      <c r="C26" s="2">
        <v>0.05</v>
      </c>
      <c r="D26" s="56">
        <v>20000</v>
      </c>
      <c r="E26" s="28">
        <f t="shared" si="0"/>
        <v>13345.38</v>
      </c>
      <c r="F26" s="31">
        <f t="shared" si="1"/>
        <v>6654.6182083333342</v>
      </c>
      <c r="G26" s="28">
        <f t="shared" si="2"/>
        <v>1583762.99</v>
      </c>
    </row>
    <row r="27" spans="2:9" x14ac:dyDescent="0.35">
      <c r="B27" s="11">
        <v>21</v>
      </c>
      <c r="C27" s="2">
        <v>0.05</v>
      </c>
      <c r="D27" s="56">
        <v>20000</v>
      </c>
      <c r="E27" s="28">
        <f t="shared" si="0"/>
        <v>13400.99</v>
      </c>
      <c r="F27" s="31">
        <f t="shared" si="1"/>
        <v>6599.0124583333336</v>
      </c>
      <c r="G27" s="28">
        <f t="shared" si="2"/>
        <v>1570362</v>
      </c>
    </row>
    <row r="28" spans="2:9" x14ac:dyDescent="0.35">
      <c r="B28" s="11">
        <v>22</v>
      </c>
      <c r="C28" s="2">
        <v>0.05</v>
      </c>
      <c r="D28" s="56">
        <v>20000</v>
      </c>
      <c r="E28" s="28">
        <f t="shared" si="0"/>
        <v>13456.83</v>
      </c>
      <c r="F28" s="31">
        <f t="shared" si="1"/>
        <v>6543.1750000000002</v>
      </c>
      <c r="G28" s="28">
        <f t="shared" si="2"/>
        <v>1556905.17</v>
      </c>
    </row>
    <row r="29" spans="2:9" x14ac:dyDescent="0.35">
      <c r="B29" s="11">
        <v>23</v>
      </c>
      <c r="C29" s="2">
        <v>0.05</v>
      </c>
      <c r="D29" s="56">
        <v>20000</v>
      </c>
      <c r="E29" s="28">
        <f t="shared" si="0"/>
        <v>13512.9</v>
      </c>
      <c r="F29" s="31">
        <f t="shared" si="1"/>
        <v>6487.104875</v>
      </c>
      <c r="G29" s="28">
        <f t="shared" si="2"/>
        <v>1543392.27</v>
      </c>
    </row>
    <row r="30" spans="2:9" x14ac:dyDescent="0.35">
      <c r="B30" s="11">
        <v>24</v>
      </c>
      <c r="C30" s="2">
        <v>0.05</v>
      </c>
      <c r="D30" s="56">
        <v>20000</v>
      </c>
      <c r="E30" s="28">
        <f t="shared" si="0"/>
        <v>13569.2</v>
      </c>
      <c r="F30" s="31">
        <f t="shared" si="1"/>
        <v>6430.8011250000009</v>
      </c>
      <c r="G30" s="28">
        <f t="shared" si="2"/>
        <v>1529823.07</v>
      </c>
    </row>
    <row r="31" spans="2:9" x14ac:dyDescent="0.35">
      <c r="B31" s="11">
        <v>25</v>
      </c>
      <c r="C31" s="2">
        <v>0.05</v>
      </c>
      <c r="D31" s="56">
        <v>20000</v>
      </c>
      <c r="E31" s="28">
        <f t="shared" si="0"/>
        <v>13625.74</v>
      </c>
      <c r="F31" s="31">
        <f t="shared" si="1"/>
        <v>6374.262791666667</v>
      </c>
      <c r="G31" s="28">
        <f t="shared" si="2"/>
        <v>1516197.33</v>
      </c>
    </row>
    <row r="32" spans="2:9" x14ac:dyDescent="0.35">
      <c r="B32" s="11">
        <v>26</v>
      </c>
      <c r="C32" s="2">
        <v>0.05</v>
      </c>
      <c r="D32" s="56">
        <v>20000</v>
      </c>
      <c r="E32" s="28">
        <f t="shared" si="0"/>
        <v>13682.51</v>
      </c>
      <c r="F32" s="31">
        <f t="shared" si="1"/>
        <v>6317.488875</v>
      </c>
      <c r="G32" s="28">
        <f t="shared" si="2"/>
        <v>1502514.82</v>
      </c>
    </row>
    <row r="33" spans="2:7" x14ac:dyDescent="0.35">
      <c r="B33" s="11">
        <v>27</v>
      </c>
      <c r="C33" s="2">
        <v>0.05</v>
      </c>
      <c r="D33" s="56">
        <v>20000</v>
      </c>
      <c r="E33" s="28">
        <f t="shared" si="0"/>
        <v>13739.52</v>
      </c>
      <c r="F33" s="31">
        <f t="shared" si="1"/>
        <v>6260.4784166666677</v>
      </c>
      <c r="G33" s="28">
        <f t="shared" si="2"/>
        <v>1488775.3</v>
      </c>
    </row>
    <row r="34" spans="2:7" x14ac:dyDescent="0.35">
      <c r="B34" s="11">
        <v>28</v>
      </c>
      <c r="C34" s="2">
        <v>0.05</v>
      </c>
      <c r="D34" s="56">
        <v>20000</v>
      </c>
      <c r="E34" s="28">
        <f t="shared" si="0"/>
        <v>13796.77</v>
      </c>
      <c r="F34" s="31">
        <f t="shared" si="1"/>
        <v>6203.2304166666663</v>
      </c>
      <c r="G34" s="28">
        <f t="shared" si="2"/>
        <v>1474978.53</v>
      </c>
    </row>
    <row r="35" spans="2:7" x14ac:dyDescent="0.35">
      <c r="B35" s="11">
        <v>29</v>
      </c>
      <c r="C35" s="2">
        <v>0.05</v>
      </c>
      <c r="D35" s="56">
        <v>20000</v>
      </c>
      <c r="E35" s="28">
        <f t="shared" si="0"/>
        <v>13854.26</v>
      </c>
      <c r="F35" s="31">
        <f t="shared" si="1"/>
        <v>6145.7438750000001</v>
      </c>
      <c r="G35" s="28">
        <f t="shared" si="2"/>
        <v>1461124.27</v>
      </c>
    </row>
    <row r="36" spans="2:7" x14ac:dyDescent="0.35">
      <c r="B36" s="11">
        <v>30</v>
      </c>
      <c r="C36" s="2">
        <v>0.05</v>
      </c>
      <c r="D36" s="56">
        <v>20000</v>
      </c>
      <c r="E36" s="28">
        <f t="shared" si="0"/>
        <v>13911.98</v>
      </c>
      <c r="F36" s="31">
        <f t="shared" si="1"/>
        <v>6088.0177916666662</v>
      </c>
      <c r="G36" s="28">
        <f t="shared" si="2"/>
        <v>1447212.29</v>
      </c>
    </row>
    <row r="37" spans="2:7" x14ac:dyDescent="0.35">
      <c r="B37" s="11">
        <v>31</v>
      </c>
      <c r="C37" s="2">
        <v>0.05</v>
      </c>
      <c r="D37" s="56">
        <v>20000</v>
      </c>
      <c r="E37" s="28">
        <f t="shared" si="0"/>
        <v>13969.95</v>
      </c>
      <c r="F37" s="31">
        <f t="shared" si="1"/>
        <v>6030.0512083333342</v>
      </c>
      <c r="G37" s="28">
        <f t="shared" si="2"/>
        <v>1433242.34</v>
      </c>
    </row>
    <row r="38" spans="2:7" x14ac:dyDescent="0.35">
      <c r="B38" s="11">
        <v>32</v>
      </c>
      <c r="C38" s="2">
        <v>0.05</v>
      </c>
      <c r="D38" s="56">
        <v>20000</v>
      </c>
      <c r="E38" s="28">
        <f t="shared" si="0"/>
        <v>14028.16</v>
      </c>
      <c r="F38" s="31">
        <f t="shared" si="1"/>
        <v>5971.8430833333341</v>
      </c>
      <c r="G38" s="28">
        <f t="shared" si="2"/>
        <v>1419214.18</v>
      </c>
    </row>
    <row r="39" spans="2:7" x14ac:dyDescent="0.35">
      <c r="B39" s="11">
        <v>33</v>
      </c>
      <c r="C39" s="2">
        <v>0.05</v>
      </c>
      <c r="D39" s="56">
        <v>20000</v>
      </c>
      <c r="E39" s="28">
        <f t="shared" si="0"/>
        <v>14086.61</v>
      </c>
      <c r="F39" s="31">
        <f t="shared" si="1"/>
        <v>5913.3924166666666</v>
      </c>
      <c r="G39" s="28">
        <f t="shared" si="2"/>
        <v>1405127.57</v>
      </c>
    </row>
    <row r="40" spans="2:7" x14ac:dyDescent="0.35">
      <c r="B40" s="11">
        <v>34</v>
      </c>
      <c r="C40" s="2">
        <v>0.05</v>
      </c>
      <c r="D40" s="56">
        <v>20000</v>
      </c>
      <c r="E40" s="28">
        <f t="shared" si="0"/>
        <v>14145.3</v>
      </c>
      <c r="F40" s="31">
        <f t="shared" si="1"/>
        <v>5854.6982083333342</v>
      </c>
      <c r="G40" s="28">
        <f t="shared" si="2"/>
        <v>1390982.27</v>
      </c>
    </row>
    <row r="41" spans="2:7" x14ac:dyDescent="0.35">
      <c r="B41" s="11">
        <v>35</v>
      </c>
      <c r="C41" s="2">
        <v>0.05</v>
      </c>
      <c r="D41" s="56">
        <v>20000</v>
      </c>
      <c r="E41" s="28">
        <f t="shared" si="0"/>
        <v>14204.24</v>
      </c>
      <c r="F41" s="31">
        <f t="shared" si="1"/>
        <v>5795.7594583333339</v>
      </c>
      <c r="G41" s="28">
        <f t="shared" si="2"/>
        <v>1376778.03</v>
      </c>
    </row>
    <row r="42" spans="2:7" x14ac:dyDescent="0.35">
      <c r="B42" s="11">
        <v>36</v>
      </c>
      <c r="C42" s="2">
        <v>0.05</v>
      </c>
      <c r="D42" s="56">
        <v>20000</v>
      </c>
      <c r="E42" s="28">
        <f t="shared" si="0"/>
        <v>14263.42</v>
      </c>
      <c r="F42" s="31">
        <f t="shared" si="1"/>
        <v>5736.5751250000003</v>
      </c>
      <c r="G42" s="28">
        <f t="shared" si="2"/>
        <v>1362514.61</v>
      </c>
    </row>
    <row r="43" spans="2:7" x14ac:dyDescent="0.35">
      <c r="B43" s="11">
        <v>37</v>
      </c>
      <c r="C43" s="2">
        <v>0.05</v>
      </c>
      <c r="D43" s="56">
        <v>20000</v>
      </c>
      <c r="E43" s="28">
        <f t="shared" si="0"/>
        <v>14322.86</v>
      </c>
      <c r="F43" s="31">
        <f t="shared" si="1"/>
        <v>5677.1442083333341</v>
      </c>
      <c r="G43" s="28">
        <f t="shared" si="2"/>
        <v>1348191.75</v>
      </c>
    </row>
    <row r="44" spans="2:7" x14ac:dyDescent="0.35">
      <c r="B44" s="11">
        <v>38</v>
      </c>
      <c r="C44" s="2">
        <v>0.05</v>
      </c>
      <c r="D44" s="56">
        <v>20000</v>
      </c>
      <c r="E44" s="28">
        <f t="shared" si="0"/>
        <v>14382.53</v>
      </c>
      <c r="F44" s="31">
        <f t="shared" si="1"/>
        <v>5617.4656250000007</v>
      </c>
      <c r="G44" s="28">
        <f t="shared" si="2"/>
        <v>1333809.22</v>
      </c>
    </row>
    <row r="45" spans="2:7" x14ac:dyDescent="0.35">
      <c r="B45" s="11">
        <v>39</v>
      </c>
      <c r="C45" s="2">
        <v>0.05</v>
      </c>
      <c r="D45" s="56">
        <v>20000</v>
      </c>
      <c r="E45" s="28">
        <f t="shared" si="0"/>
        <v>14442.46</v>
      </c>
      <c r="F45" s="31">
        <f t="shared" si="1"/>
        <v>5557.5384166666663</v>
      </c>
      <c r="G45" s="28">
        <f t="shared" si="2"/>
        <v>1319366.76</v>
      </c>
    </row>
    <row r="46" spans="2:7" x14ac:dyDescent="0.35">
      <c r="B46" s="11">
        <v>40</v>
      </c>
      <c r="C46" s="2">
        <v>0.05</v>
      </c>
      <c r="D46" s="56">
        <v>20000</v>
      </c>
      <c r="E46" s="28">
        <f t="shared" si="0"/>
        <v>14502.64</v>
      </c>
      <c r="F46" s="31">
        <f t="shared" si="1"/>
        <v>5497.3615</v>
      </c>
      <c r="G46" s="28">
        <f t="shared" si="2"/>
        <v>1304864.1200000001</v>
      </c>
    </row>
    <row r="47" spans="2:7" x14ac:dyDescent="0.35">
      <c r="B47" s="11">
        <v>41</v>
      </c>
      <c r="C47" s="2">
        <v>0.05</v>
      </c>
      <c r="D47" s="56">
        <v>20000</v>
      </c>
      <c r="E47" s="28">
        <f t="shared" si="0"/>
        <v>14563.07</v>
      </c>
      <c r="F47" s="31">
        <f t="shared" si="1"/>
        <v>5436.9338333333335</v>
      </c>
      <c r="G47" s="28">
        <f t="shared" si="2"/>
        <v>1290301.05</v>
      </c>
    </row>
    <row r="48" spans="2:7" x14ac:dyDescent="0.35">
      <c r="B48" s="11">
        <v>42</v>
      </c>
      <c r="C48" s="2">
        <v>0.05</v>
      </c>
      <c r="D48" s="56">
        <v>20000</v>
      </c>
      <c r="E48" s="28">
        <f t="shared" si="0"/>
        <v>14623.75</v>
      </c>
      <c r="F48" s="31">
        <f t="shared" si="1"/>
        <v>5376.2543750000004</v>
      </c>
      <c r="G48" s="28">
        <f t="shared" si="2"/>
        <v>1275677.3</v>
      </c>
    </row>
    <row r="49" spans="2:7" x14ac:dyDescent="0.35">
      <c r="B49" s="11">
        <v>43</v>
      </c>
      <c r="C49" s="2">
        <v>0.05</v>
      </c>
      <c r="D49" s="56">
        <v>20000</v>
      </c>
      <c r="E49" s="28">
        <f t="shared" si="0"/>
        <v>14684.68</v>
      </c>
      <c r="F49" s="31">
        <f t="shared" si="1"/>
        <v>5315.3220833333335</v>
      </c>
      <c r="G49" s="28">
        <f t="shared" si="2"/>
        <v>1260992.6200000001</v>
      </c>
    </row>
    <row r="50" spans="2:7" x14ac:dyDescent="0.35">
      <c r="B50" s="11">
        <v>44</v>
      </c>
      <c r="C50" s="2">
        <v>0.05</v>
      </c>
      <c r="D50" s="56">
        <v>20000</v>
      </c>
      <c r="E50" s="28">
        <f t="shared" si="0"/>
        <v>14745.86</v>
      </c>
      <c r="F50" s="31">
        <f t="shared" si="1"/>
        <v>5254.1359166666671</v>
      </c>
      <c r="G50" s="28">
        <f t="shared" si="2"/>
        <v>1246246.76</v>
      </c>
    </row>
    <row r="51" spans="2:7" x14ac:dyDescent="0.35">
      <c r="B51" s="11">
        <v>45</v>
      </c>
      <c r="C51" s="2">
        <v>0.05</v>
      </c>
      <c r="D51" s="56">
        <v>20000</v>
      </c>
      <c r="E51" s="28">
        <f t="shared" si="0"/>
        <v>14807.31</v>
      </c>
      <c r="F51" s="31">
        <f t="shared" si="1"/>
        <v>5192.6948333333339</v>
      </c>
      <c r="G51" s="28">
        <f t="shared" si="2"/>
        <v>1231439.45</v>
      </c>
    </row>
    <row r="52" spans="2:7" x14ac:dyDescent="0.35">
      <c r="B52" s="11">
        <v>46</v>
      </c>
      <c r="C52" s="2">
        <v>0.05</v>
      </c>
      <c r="D52" s="56">
        <v>20000</v>
      </c>
      <c r="E52" s="28">
        <f t="shared" si="0"/>
        <v>14869</v>
      </c>
      <c r="F52" s="31">
        <f t="shared" si="1"/>
        <v>5130.9977083333333</v>
      </c>
      <c r="G52" s="28">
        <f t="shared" si="2"/>
        <v>1216570.45</v>
      </c>
    </row>
    <row r="53" spans="2:7" x14ac:dyDescent="0.35">
      <c r="B53" s="11">
        <v>47</v>
      </c>
      <c r="C53" s="2">
        <v>0.05</v>
      </c>
      <c r="D53" s="56">
        <v>20000</v>
      </c>
      <c r="E53" s="28">
        <f t="shared" si="0"/>
        <v>14930.96</v>
      </c>
      <c r="F53" s="31">
        <f t="shared" si="1"/>
        <v>5069.0435416666669</v>
      </c>
      <c r="G53" s="28">
        <f t="shared" si="2"/>
        <v>1201639.49</v>
      </c>
    </row>
    <row r="54" spans="2:7" x14ac:dyDescent="0.35">
      <c r="B54" s="11">
        <v>48</v>
      </c>
      <c r="C54" s="2">
        <v>0.05</v>
      </c>
      <c r="D54" s="56">
        <v>20000</v>
      </c>
      <c r="E54" s="28">
        <f t="shared" si="0"/>
        <v>14993.17</v>
      </c>
      <c r="F54" s="31">
        <f t="shared" si="1"/>
        <v>5006.831208333334</v>
      </c>
      <c r="G54" s="28">
        <f t="shared" si="2"/>
        <v>1186646.32</v>
      </c>
    </row>
    <row r="55" spans="2:7" x14ac:dyDescent="0.35">
      <c r="B55" s="11">
        <v>49</v>
      </c>
      <c r="C55" s="2">
        <v>0.05</v>
      </c>
      <c r="D55" s="56">
        <v>20000</v>
      </c>
      <c r="E55" s="28">
        <f t="shared" si="0"/>
        <v>15055.64</v>
      </c>
      <c r="F55" s="31">
        <f t="shared" si="1"/>
        <v>4944.3596666666672</v>
      </c>
      <c r="G55" s="28">
        <f t="shared" si="2"/>
        <v>1171590.68</v>
      </c>
    </row>
    <row r="56" spans="2:7" x14ac:dyDescent="0.35">
      <c r="B56" s="11">
        <v>50</v>
      </c>
      <c r="C56" s="2">
        <v>0.05</v>
      </c>
      <c r="D56" s="56">
        <v>20000</v>
      </c>
      <c r="E56" s="28">
        <f t="shared" si="0"/>
        <v>15118.37</v>
      </c>
      <c r="F56" s="31">
        <f t="shared" si="1"/>
        <v>4881.627833333333</v>
      </c>
      <c r="G56" s="28">
        <f t="shared" si="2"/>
        <v>1156472.31</v>
      </c>
    </row>
    <row r="57" spans="2:7" x14ac:dyDescent="0.35">
      <c r="B57" s="11">
        <v>51</v>
      </c>
      <c r="C57" s="2">
        <v>0.05</v>
      </c>
      <c r="D57" s="56">
        <v>20000</v>
      </c>
      <c r="E57" s="28">
        <f t="shared" si="0"/>
        <v>15181.37</v>
      </c>
      <c r="F57" s="31">
        <f t="shared" si="1"/>
        <v>4818.6346250000006</v>
      </c>
      <c r="G57" s="28">
        <f t="shared" si="2"/>
        <v>1141290.94</v>
      </c>
    </row>
    <row r="58" spans="2:7" x14ac:dyDescent="0.35">
      <c r="B58" s="11">
        <v>52</v>
      </c>
      <c r="C58" s="2">
        <v>0.05</v>
      </c>
      <c r="D58" s="56">
        <v>20000</v>
      </c>
      <c r="E58" s="28">
        <f t="shared" si="0"/>
        <v>15244.62</v>
      </c>
      <c r="F58" s="31">
        <f t="shared" si="1"/>
        <v>4755.3789166666666</v>
      </c>
      <c r="G58" s="28">
        <f t="shared" si="2"/>
        <v>1126046.32</v>
      </c>
    </row>
    <row r="59" spans="2:7" x14ac:dyDescent="0.35">
      <c r="B59" s="11">
        <v>53</v>
      </c>
      <c r="C59" s="2">
        <v>0.05</v>
      </c>
      <c r="D59" s="56">
        <v>20000</v>
      </c>
      <c r="E59" s="28">
        <f t="shared" si="0"/>
        <v>15308.14</v>
      </c>
      <c r="F59" s="31">
        <f t="shared" si="1"/>
        <v>4691.8596666666672</v>
      </c>
      <c r="G59" s="28">
        <f t="shared" si="2"/>
        <v>1110738.18</v>
      </c>
    </row>
    <row r="60" spans="2:7" x14ac:dyDescent="0.35">
      <c r="B60" s="11">
        <v>54</v>
      </c>
      <c r="C60" s="2">
        <v>0.05</v>
      </c>
      <c r="D60" s="56">
        <v>20000</v>
      </c>
      <c r="E60" s="28">
        <f t="shared" si="0"/>
        <v>15371.92</v>
      </c>
      <c r="F60" s="31">
        <f t="shared" si="1"/>
        <v>4628.07575</v>
      </c>
      <c r="G60" s="28">
        <f t="shared" si="2"/>
        <v>1095366.26</v>
      </c>
    </row>
    <row r="61" spans="2:7" x14ac:dyDescent="0.35">
      <c r="B61" s="11">
        <v>55</v>
      </c>
      <c r="C61" s="2">
        <v>0.05</v>
      </c>
      <c r="D61" s="56">
        <v>20000</v>
      </c>
      <c r="E61" s="28">
        <f t="shared" si="0"/>
        <v>15435.97</v>
      </c>
      <c r="F61" s="31">
        <f t="shared" si="1"/>
        <v>4564.0260833333332</v>
      </c>
      <c r="G61" s="28">
        <f t="shared" si="2"/>
        <v>1079930.29</v>
      </c>
    </row>
    <row r="62" spans="2:7" x14ac:dyDescent="0.35">
      <c r="B62" s="11">
        <v>56</v>
      </c>
      <c r="C62" s="2">
        <v>0.05</v>
      </c>
      <c r="D62" s="56">
        <v>20000</v>
      </c>
      <c r="E62" s="28">
        <f t="shared" si="0"/>
        <v>15500.29</v>
      </c>
      <c r="F62" s="31">
        <f t="shared" si="1"/>
        <v>4499.7095416666671</v>
      </c>
      <c r="G62" s="28">
        <f t="shared" si="2"/>
        <v>1064430</v>
      </c>
    </row>
    <row r="63" spans="2:7" x14ac:dyDescent="0.35">
      <c r="B63" s="11">
        <v>57</v>
      </c>
      <c r="C63" s="2">
        <v>0.05</v>
      </c>
      <c r="D63" s="56">
        <v>20000</v>
      </c>
      <c r="E63" s="28">
        <f t="shared" si="0"/>
        <v>15564.88</v>
      </c>
      <c r="F63" s="31">
        <f t="shared" si="1"/>
        <v>4435.125</v>
      </c>
      <c r="G63" s="28">
        <f t="shared" si="2"/>
        <v>1048865.1200000001</v>
      </c>
    </row>
    <row r="64" spans="2:7" x14ac:dyDescent="0.35">
      <c r="B64" s="11">
        <v>58</v>
      </c>
      <c r="C64" s="2">
        <v>0.05</v>
      </c>
      <c r="D64" s="56">
        <v>20000</v>
      </c>
      <c r="E64" s="28">
        <f t="shared" si="0"/>
        <v>15629.73</v>
      </c>
      <c r="F64" s="31">
        <f t="shared" si="1"/>
        <v>4370.271333333334</v>
      </c>
      <c r="G64" s="28">
        <f t="shared" si="2"/>
        <v>1033235.39</v>
      </c>
    </row>
    <row r="65" spans="2:7" x14ac:dyDescent="0.35">
      <c r="B65" s="11">
        <v>59</v>
      </c>
      <c r="C65" s="2">
        <v>0.05</v>
      </c>
      <c r="D65" s="56">
        <v>20000</v>
      </c>
      <c r="E65" s="28">
        <f t="shared" si="0"/>
        <v>15694.85</v>
      </c>
      <c r="F65" s="31">
        <f t="shared" si="1"/>
        <v>4305.1474583333338</v>
      </c>
      <c r="G65" s="28">
        <f t="shared" si="2"/>
        <v>1017540.54</v>
      </c>
    </row>
    <row r="66" spans="2:7" x14ac:dyDescent="0.35">
      <c r="B66" s="11">
        <v>60</v>
      </c>
      <c r="C66" s="2">
        <v>0.05</v>
      </c>
      <c r="D66" s="56">
        <v>20000</v>
      </c>
      <c r="E66" s="28">
        <f t="shared" si="0"/>
        <v>15760.25</v>
      </c>
      <c r="F66" s="31">
        <f t="shared" si="1"/>
        <v>4239.7522500000005</v>
      </c>
      <c r="G66" s="28">
        <f t="shared" si="2"/>
        <v>1001780.29</v>
      </c>
    </row>
    <row r="67" spans="2:7" x14ac:dyDescent="0.35">
      <c r="B67" s="11">
        <v>61</v>
      </c>
      <c r="C67" s="2">
        <v>0.05</v>
      </c>
      <c r="D67" s="56">
        <v>20000</v>
      </c>
      <c r="E67" s="28">
        <f t="shared" si="0"/>
        <v>15825.92</v>
      </c>
      <c r="F67" s="31">
        <f t="shared" si="1"/>
        <v>4174.0845416666671</v>
      </c>
      <c r="G67" s="28">
        <f t="shared" si="2"/>
        <v>985954.37</v>
      </c>
    </row>
    <row r="68" spans="2:7" x14ac:dyDescent="0.35">
      <c r="B68" s="11">
        <v>62</v>
      </c>
      <c r="C68" s="2">
        <v>0.05</v>
      </c>
      <c r="D68" s="56">
        <v>20000</v>
      </c>
      <c r="E68" s="28">
        <f t="shared" si="0"/>
        <v>15891.86</v>
      </c>
      <c r="F68" s="31">
        <f t="shared" si="1"/>
        <v>4108.1432083333339</v>
      </c>
      <c r="G68" s="28">
        <f t="shared" si="2"/>
        <v>970062.51</v>
      </c>
    </row>
    <row r="69" spans="2:7" x14ac:dyDescent="0.35">
      <c r="B69" s="11">
        <v>63</v>
      </c>
      <c r="C69" s="2">
        <v>0.05</v>
      </c>
      <c r="D69" s="56">
        <v>20000</v>
      </c>
      <c r="E69" s="28">
        <f t="shared" si="0"/>
        <v>15958.07</v>
      </c>
      <c r="F69" s="31">
        <f t="shared" si="1"/>
        <v>4041.9271250000002</v>
      </c>
      <c r="G69" s="28">
        <f t="shared" si="2"/>
        <v>954104.44</v>
      </c>
    </row>
    <row r="70" spans="2:7" x14ac:dyDescent="0.35">
      <c r="B70" s="11">
        <v>64</v>
      </c>
      <c r="C70" s="2">
        <v>0.05</v>
      </c>
      <c r="D70" s="56">
        <v>20000</v>
      </c>
      <c r="E70" s="28">
        <f t="shared" si="0"/>
        <v>16024.56</v>
      </c>
      <c r="F70" s="31">
        <f t="shared" si="1"/>
        <v>3975.4351666666666</v>
      </c>
      <c r="G70" s="28">
        <f t="shared" si="2"/>
        <v>938079.88</v>
      </c>
    </row>
    <row r="71" spans="2:7" x14ac:dyDescent="0.35">
      <c r="B71" s="11">
        <v>65</v>
      </c>
      <c r="C71" s="2">
        <v>0.05</v>
      </c>
      <c r="D71" s="56">
        <v>20000</v>
      </c>
      <c r="E71" s="28">
        <f t="shared" si="0"/>
        <v>16091.33</v>
      </c>
      <c r="F71" s="31">
        <f t="shared" si="1"/>
        <v>3908.6661666666673</v>
      </c>
      <c r="G71" s="28">
        <f t="shared" si="2"/>
        <v>921988.55</v>
      </c>
    </row>
    <row r="72" spans="2:7" x14ac:dyDescent="0.35">
      <c r="B72" s="11">
        <v>66</v>
      </c>
      <c r="C72" s="2">
        <v>0.05</v>
      </c>
      <c r="D72" s="56">
        <v>20000</v>
      </c>
      <c r="E72" s="28">
        <f t="shared" si="0"/>
        <v>16158.38</v>
      </c>
      <c r="F72" s="31">
        <f t="shared" si="1"/>
        <v>3841.6189583333339</v>
      </c>
      <c r="G72" s="28">
        <f t="shared" si="2"/>
        <v>905830.17</v>
      </c>
    </row>
    <row r="73" spans="2:7" x14ac:dyDescent="0.35">
      <c r="B73" s="11">
        <v>67</v>
      </c>
      <c r="C73" s="2">
        <v>0.05</v>
      </c>
      <c r="D73" s="56">
        <v>20000</v>
      </c>
      <c r="E73" s="28">
        <f t="shared" ref="E73:E128" si="3">ROUND(D73-F73,2)</f>
        <v>16225.71</v>
      </c>
      <c r="F73" s="31">
        <f t="shared" ref="F73:F128" si="4">(G72*$E$3)/12</f>
        <v>3774.2923750000004</v>
      </c>
      <c r="G73" s="28">
        <f t="shared" ref="G73:G128" si="5">ROUND(G72-E73,2)</f>
        <v>889604.46</v>
      </c>
    </row>
    <row r="74" spans="2:7" x14ac:dyDescent="0.35">
      <c r="B74" s="11">
        <v>68</v>
      </c>
      <c r="C74" s="2">
        <v>0.05</v>
      </c>
      <c r="D74" s="56">
        <v>20000</v>
      </c>
      <c r="E74" s="28">
        <f t="shared" si="3"/>
        <v>16293.31</v>
      </c>
      <c r="F74" s="31">
        <f t="shared" si="4"/>
        <v>3706.68525</v>
      </c>
      <c r="G74" s="28">
        <f t="shared" si="5"/>
        <v>873311.15</v>
      </c>
    </row>
    <row r="75" spans="2:7" x14ac:dyDescent="0.35">
      <c r="B75" s="11">
        <v>69</v>
      </c>
      <c r="C75" s="2">
        <v>0.05</v>
      </c>
      <c r="D75" s="56">
        <v>20000</v>
      </c>
      <c r="E75" s="28">
        <f t="shared" si="3"/>
        <v>16361.2</v>
      </c>
      <c r="F75" s="31">
        <f t="shared" si="4"/>
        <v>3638.7964583333337</v>
      </c>
      <c r="G75" s="28">
        <f t="shared" si="5"/>
        <v>856949.95</v>
      </c>
    </row>
    <row r="76" spans="2:7" x14ac:dyDescent="0.35">
      <c r="B76" s="11">
        <v>70</v>
      </c>
      <c r="C76" s="2">
        <v>0.05</v>
      </c>
      <c r="D76" s="56">
        <v>20000</v>
      </c>
      <c r="E76" s="28">
        <f t="shared" si="3"/>
        <v>16429.38</v>
      </c>
      <c r="F76" s="31">
        <f t="shared" si="4"/>
        <v>3570.6247916666666</v>
      </c>
      <c r="G76" s="28">
        <f t="shared" si="5"/>
        <v>840520.57</v>
      </c>
    </row>
    <row r="77" spans="2:7" x14ac:dyDescent="0.35">
      <c r="B77" s="11">
        <v>71</v>
      </c>
      <c r="C77" s="2">
        <v>0.05</v>
      </c>
      <c r="D77" s="56">
        <v>20000</v>
      </c>
      <c r="E77" s="28">
        <f t="shared" si="3"/>
        <v>16497.830000000002</v>
      </c>
      <c r="F77" s="31">
        <f t="shared" si="4"/>
        <v>3502.1690416666665</v>
      </c>
      <c r="G77" s="28">
        <f t="shared" si="5"/>
        <v>824022.74</v>
      </c>
    </row>
    <row r="78" spans="2:7" x14ac:dyDescent="0.35">
      <c r="B78" s="11">
        <v>72</v>
      </c>
      <c r="C78" s="2">
        <v>0.05</v>
      </c>
      <c r="D78" s="56">
        <v>20000</v>
      </c>
      <c r="E78" s="28">
        <f t="shared" si="3"/>
        <v>16566.57</v>
      </c>
      <c r="F78" s="31">
        <f t="shared" si="4"/>
        <v>3433.4280833333337</v>
      </c>
      <c r="G78" s="28">
        <f t="shared" si="5"/>
        <v>807456.17</v>
      </c>
    </row>
    <row r="79" spans="2:7" x14ac:dyDescent="0.35">
      <c r="B79" s="11">
        <v>73</v>
      </c>
      <c r="C79" s="2">
        <v>0.05</v>
      </c>
      <c r="D79" s="56">
        <v>20000</v>
      </c>
      <c r="E79" s="28">
        <f t="shared" si="3"/>
        <v>16635.599999999999</v>
      </c>
      <c r="F79" s="31">
        <f t="shared" si="4"/>
        <v>3364.400708333334</v>
      </c>
      <c r="G79" s="28">
        <f t="shared" si="5"/>
        <v>790820.57</v>
      </c>
    </row>
    <row r="80" spans="2:7" x14ac:dyDescent="0.35">
      <c r="B80" s="11">
        <v>74</v>
      </c>
      <c r="C80" s="2">
        <v>0.05</v>
      </c>
      <c r="D80" s="56">
        <v>20000</v>
      </c>
      <c r="E80" s="28">
        <f t="shared" si="3"/>
        <v>16704.91</v>
      </c>
      <c r="F80" s="31">
        <f t="shared" si="4"/>
        <v>3295.0857083333335</v>
      </c>
      <c r="G80" s="28">
        <f t="shared" si="5"/>
        <v>774115.66</v>
      </c>
    </row>
    <row r="81" spans="2:7" x14ac:dyDescent="0.35">
      <c r="B81" s="11">
        <v>75</v>
      </c>
      <c r="C81" s="2">
        <v>0.05</v>
      </c>
      <c r="D81" s="56">
        <v>20000</v>
      </c>
      <c r="E81" s="28">
        <f t="shared" si="3"/>
        <v>16774.52</v>
      </c>
      <c r="F81" s="31">
        <f t="shared" si="4"/>
        <v>3225.4819166666671</v>
      </c>
      <c r="G81" s="28">
        <f t="shared" si="5"/>
        <v>757341.14</v>
      </c>
    </row>
    <row r="82" spans="2:7" x14ac:dyDescent="0.35">
      <c r="B82" s="11">
        <v>76</v>
      </c>
      <c r="C82" s="2">
        <v>0.05</v>
      </c>
      <c r="D82" s="56">
        <v>20000</v>
      </c>
      <c r="E82" s="28">
        <f t="shared" si="3"/>
        <v>16844.41</v>
      </c>
      <c r="F82" s="31">
        <f t="shared" si="4"/>
        <v>3155.5880833333335</v>
      </c>
      <c r="G82" s="28">
        <f t="shared" si="5"/>
        <v>740496.73</v>
      </c>
    </row>
    <row r="83" spans="2:7" x14ac:dyDescent="0.35">
      <c r="B83" s="11">
        <v>77</v>
      </c>
      <c r="C83" s="2">
        <v>0.05</v>
      </c>
      <c r="D83" s="56">
        <v>20000</v>
      </c>
      <c r="E83" s="28">
        <f t="shared" si="3"/>
        <v>16914.599999999999</v>
      </c>
      <c r="F83" s="31">
        <f t="shared" si="4"/>
        <v>3085.4030416666665</v>
      </c>
      <c r="G83" s="28">
        <f t="shared" si="5"/>
        <v>723582.13</v>
      </c>
    </row>
    <row r="84" spans="2:7" x14ac:dyDescent="0.35">
      <c r="B84" s="11">
        <v>78</v>
      </c>
      <c r="C84" s="2">
        <v>0.05</v>
      </c>
      <c r="D84" s="56">
        <v>20000</v>
      </c>
      <c r="E84" s="28">
        <f t="shared" si="3"/>
        <v>16985.07</v>
      </c>
      <c r="F84" s="31">
        <f t="shared" si="4"/>
        <v>3014.925541666667</v>
      </c>
      <c r="G84" s="28">
        <f t="shared" si="5"/>
        <v>706597.06</v>
      </c>
    </row>
    <row r="85" spans="2:7" x14ac:dyDescent="0.35">
      <c r="B85" s="11">
        <v>79</v>
      </c>
      <c r="C85" s="2">
        <v>0.05</v>
      </c>
      <c r="D85" s="56">
        <v>20000</v>
      </c>
      <c r="E85" s="28">
        <f t="shared" si="3"/>
        <v>17055.849999999999</v>
      </c>
      <c r="F85" s="31">
        <f t="shared" si="4"/>
        <v>2944.1544166666667</v>
      </c>
      <c r="G85" s="28">
        <f t="shared" si="5"/>
        <v>689541.21</v>
      </c>
    </row>
    <row r="86" spans="2:7" x14ac:dyDescent="0.35">
      <c r="B86" s="11">
        <v>80</v>
      </c>
      <c r="C86" s="2">
        <v>0.05</v>
      </c>
      <c r="D86" s="56">
        <v>20000</v>
      </c>
      <c r="E86" s="28">
        <f t="shared" si="3"/>
        <v>17126.91</v>
      </c>
      <c r="F86" s="31">
        <f t="shared" si="4"/>
        <v>2873.0883749999998</v>
      </c>
      <c r="G86" s="28">
        <f t="shared" si="5"/>
        <v>672414.3</v>
      </c>
    </row>
    <row r="87" spans="2:7" x14ac:dyDescent="0.35">
      <c r="B87" s="11">
        <v>81</v>
      </c>
      <c r="C87" s="2">
        <v>0.05</v>
      </c>
      <c r="D87" s="56">
        <v>20000</v>
      </c>
      <c r="E87" s="28">
        <f t="shared" si="3"/>
        <v>17198.27</v>
      </c>
      <c r="F87" s="31">
        <f t="shared" si="4"/>
        <v>2801.7262500000002</v>
      </c>
      <c r="G87" s="28">
        <f t="shared" si="5"/>
        <v>655216.03</v>
      </c>
    </row>
    <row r="88" spans="2:7" x14ac:dyDescent="0.35">
      <c r="B88" s="11">
        <v>82</v>
      </c>
      <c r="C88" s="2">
        <v>0.05</v>
      </c>
      <c r="D88" s="56">
        <v>20000</v>
      </c>
      <c r="E88" s="28">
        <f t="shared" si="3"/>
        <v>17269.93</v>
      </c>
      <c r="F88" s="31">
        <f t="shared" si="4"/>
        <v>2730.0667916666666</v>
      </c>
      <c r="G88" s="28">
        <f t="shared" si="5"/>
        <v>637946.1</v>
      </c>
    </row>
    <row r="89" spans="2:7" x14ac:dyDescent="0.35">
      <c r="B89" s="11">
        <v>83</v>
      </c>
      <c r="C89" s="2">
        <v>0.05</v>
      </c>
      <c r="D89" s="56">
        <v>20000</v>
      </c>
      <c r="E89" s="28">
        <f t="shared" si="3"/>
        <v>17341.89</v>
      </c>
      <c r="F89" s="31">
        <f t="shared" si="4"/>
        <v>2658.1087499999999</v>
      </c>
      <c r="G89" s="28">
        <f t="shared" si="5"/>
        <v>620604.21</v>
      </c>
    </row>
    <row r="90" spans="2:7" x14ac:dyDescent="0.35">
      <c r="B90" s="11">
        <v>84</v>
      </c>
      <c r="C90" s="2">
        <v>0.05</v>
      </c>
      <c r="D90" s="56">
        <v>20000</v>
      </c>
      <c r="E90" s="28">
        <f t="shared" si="3"/>
        <v>17414.150000000001</v>
      </c>
      <c r="F90" s="31">
        <f t="shared" si="4"/>
        <v>2585.8508750000001</v>
      </c>
      <c r="G90" s="28">
        <f t="shared" si="5"/>
        <v>603190.06000000006</v>
      </c>
    </row>
    <row r="91" spans="2:7" x14ac:dyDescent="0.35">
      <c r="B91" s="11">
        <v>85</v>
      </c>
      <c r="C91" s="2">
        <v>0.05</v>
      </c>
      <c r="D91" s="56">
        <v>20000</v>
      </c>
      <c r="E91" s="28">
        <f t="shared" si="3"/>
        <v>17486.71</v>
      </c>
      <c r="F91" s="31">
        <f t="shared" si="4"/>
        <v>2513.291916666667</v>
      </c>
      <c r="G91" s="28">
        <f t="shared" si="5"/>
        <v>585703.35</v>
      </c>
    </row>
    <row r="92" spans="2:7" x14ac:dyDescent="0.35">
      <c r="B92" s="11">
        <v>86</v>
      </c>
      <c r="C92" s="2">
        <v>0.05</v>
      </c>
      <c r="D92" s="56">
        <v>20000</v>
      </c>
      <c r="E92" s="28">
        <f t="shared" si="3"/>
        <v>17559.57</v>
      </c>
      <c r="F92" s="31">
        <f t="shared" si="4"/>
        <v>2440.430625</v>
      </c>
      <c r="G92" s="28">
        <f t="shared" si="5"/>
        <v>568143.78</v>
      </c>
    </row>
    <row r="93" spans="2:7" x14ac:dyDescent="0.35">
      <c r="B93" s="11">
        <v>87</v>
      </c>
      <c r="C93" s="2">
        <v>0.05</v>
      </c>
      <c r="D93" s="56">
        <v>20000</v>
      </c>
      <c r="E93" s="28">
        <f t="shared" si="3"/>
        <v>17632.73</v>
      </c>
      <c r="F93" s="31">
        <f t="shared" si="4"/>
        <v>2367.26575</v>
      </c>
      <c r="G93" s="28">
        <f t="shared" si="5"/>
        <v>550511.05000000005</v>
      </c>
    </row>
    <row r="94" spans="2:7" x14ac:dyDescent="0.35">
      <c r="B94" s="11">
        <v>88</v>
      </c>
      <c r="C94" s="2">
        <v>0.05</v>
      </c>
      <c r="D94" s="56">
        <v>20000</v>
      </c>
      <c r="E94" s="28">
        <f t="shared" si="3"/>
        <v>17706.2</v>
      </c>
      <c r="F94" s="31">
        <f t="shared" si="4"/>
        <v>2293.796041666667</v>
      </c>
      <c r="G94" s="28">
        <f t="shared" si="5"/>
        <v>532804.85</v>
      </c>
    </row>
    <row r="95" spans="2:7" x14ac:dyDescent="0.35">
      <c r="B95" s="11">
        <v>89</v>
      </c>
      <c r="C95" s="2">
        <v>0.05</v>
      </c>
      <c r="D95" s="56">
        <v>20000</v>
      </c>
      <c r="E95" s="28">
        <f t="shared" si="3"/>
        <v>17779.98</v>
      </c>
      <c r="F95" s="31">
        <f t="shared" si="4"/>
        <v>2220.0202083333334</v>
      </c>
      <c r="G95" s="28">
        <f t="shared" si="5"/>
        <v>515024.87</v>
      </c>
    </row>
    <row r="96" spans="2:7" x14ac:dyDescent="0.35">
      <c r="B96" s="11">
        <v>90</v>
      </c>
      <c r="C96" s="2">
        <v>0.05</v>
      </c>
      <c r="D96" s="56">
        <v>20000</v>
      </c>
      <c r="E96" s="28">
        <f t="shared" si="3"/>
        <v>17854.060000000001</v>
      </c>
      <c r="F96" s="31">
        <f t="shared" si="4"/>
        <v>2145.9369583333332</v>
      </c>
      <c r="G96" s="28">
        <f t="shared" si="5"/>
        <v>497170.81</v>
      </c>
    </row>
    <row r="97" spans="2:7" x14ac:dyDescent="0.35">
      <c r="B97" s="11">
        <v>91</v>
      </c>
      <c r="C97" s="2">
        <v>0.05</v>
      </c>
      <c r="D97" s="56">
        <v>20000</v>
      </c>
      <c r="E97" s="28">
        <f t="shared" si="3"/>
        <v>17928.45</v>
      </c>
      <c r="F97" s="31">
        <f t="shared" si="4"/>
        <v>2071.5450416666667</v>
      </c>
      <c r="G97" s="28">
        <f t="shared" si="5"/>
        <v>479242.36</v>
      </c>
    </row>
    <row r="98" spans="2:7" x14ac:dyDescent="0.35">
      <c r="B98" s="11">
        <v>92</v>
      </c>
      <c r="C98" s="2">
        <v>0.05</v>
      </c>
      <c r="D98" s="56">
        <v>20000</v>
      </c>
      <c r="E98" s="28">
        <f t="shared" si="3"/>
        <v>18003.16</v>
      </c>
      <c r="F98" s="31">
        <f t="shared" si="4"/>
        <v>1996.8431666666668</v>
      </c>
      <c r="G98" s="28">
        <f t="shared" si="5"/>
        <v>461239.2</v>
      </c>
    </row>
    <row r="99" spans="2:7" x14ac:dyDescent="0.35">
      <c r="B99" s="11">
        <v>93</v>
      </c>
      <c r="C99" s="2">
        <v>0.05</v>
      </c>
      <c r="D99" s="56">
        <v>20000</v>
      </c>
      <c r="E99" s="28">
        <f t="shared" si="3"/>
        <v>18078.169999999998</v>
      </c>
      <c r="F99" s="31">
        <f t="shared" si="4"/>
        <v>1921.8300000000002</v>
      </c>
      <c r="G99" s="28">
        <f t="shared" si="5"/>
        <v>443161.03</v>
      </c>
    </row>
    <row r="100" spans="2:7" x14ac:dyDescent="0.35">
      <c r="B100" s="11">
        <v>94</v>
      </c>
      <c r="C100" s="2">
        <v>0.05</v>
      </c>
      <c r="D100" s="56">
        <v>20000</v>
      </c>
      <c r="E100" s="28">
        <f t="shared" si="3"/>
        <v>18153.5</v>
      </c>
      <c r="F100" s="31">
        <f t="shared" si="4"/>
        <v>1846.5042916666669</v>
      </c>
      <c r="G100" s="28">
        <f t="shared" si="5"/>
        <v>425007.53</v>
      </c>
    </row>
    <row r="101" spans="2:7" x14ac:dyDescent="0.35">
      <c r="B101" s="11">
        <v>95</v>
      </c>
      <c r="C101" s="2">
        <v>0.05</v>
      </c>
      <c r="D101" s="56">
        <v>20000</v>
      </c>
      <c r="E101" s="28">
        <f t="shared" si="3"/>
        <v>18229.14</v>
      </c>
      <c r="F101" s="31">
        <f t="shared" si="4"/>
        <v>1770.8647083333335</v>
      </c>
      <c r="G101" s="28">
        <f t="shared" si="5"/>
        <v>406778.39</v>
      </c>
    </row>
    <row r="102" spans="2:7" x14ac:dyDescent="0.35">
      <c r="B102" s="11">
        <v>96</v>
      </c>
      <c r="C102" s="2">
        <v>0.05</v>
      </c>
      <c r="D102" s="56">
        <v>20000</v>
      </c>
      <c r="E102" s="28">
        <f t="shared" si="3"/>
        <v>18305.09</v>
      </c>
      <c r="F102" s="31">
        <f t="shared" si="4"/>
        <v>1694.9099583333336</v>
      </c>
      <c r="G102" s="28">
        <f t="shared" si="5"/>
        <v>388473.3</v>
      </c>
    </row>
    <row r="103" spans="2:7" x14ac:dyDescent="0.35">
      <c r="B103" s="11">
        <v>97</v>
      </c>
      <c r="C103" s="2">
        <v>0.05</v>
      </c>
      <c r="D103" s="56">
        <v>20000</v>
      </c>
      <c r="E103" s="28">
        <f t="shared" si="3"/>
        <v>18381.36</v>
      </c>
      <c r="F103" s="31">
        <f t="shared" si="4"/>
        <v>1618.6387500000001</v>
      </c>
      <c r="G103" s="28">
        <f t="shared" si="5"/>
        <v>370091.94</v>
      </c>
    </row>
    <row r="104" spans="2:7" x14ac:dyDescent="0.35">
      <c r="B104" s="11">
        <v>98</v>
      </c>
      <c r="C104" s="2">
        <v>0.05</v>
      </c>
      <c r="D104" s="56">
        <v>20000</v>
      </c>
      <c r="E104" s="28">
        <f t="shared" si="3"/>
        <v>18457.95</v>
      </c>
      <c r="F104" s="31">
        <f t="shared" si="4"/>
        <v>1542.0497500000001</v>
      </c>
      <c r="G104" s="28">
        <f t="shared" si="5"/>
        <v>351633.99</v>
      </c>
    </row>
    <row r="105" spans="2:7" x14ac:dyDescent="0.35">
      <c r="B105" s="11">
        <v>99</v>
      </c>
      <c r="C105" s="2">
        <v>0.05</v>
      </c>
      <c r="D105" s="56">
        <v>20000</v>
      </c>
      <c r="E105" s="28">
        <f t="shared" si="3"/>
        <v>18534.86</v>
      </c>
      <c r="F105" s="31">
        <f t="shared" si="4"/>
        <v>1465.141625</v>
      </c>
      <c r="G105" s="28">
        <f t="shared" si="5"/>
        <v>333099.13</v>
      </c>
    </row>
    <row r="106" spans="2:7" x14ac:dyDescent="0.35">
      <c r="B106" s="11">
        <v>100</v>
      </c>
      <c r="C106" s="2">
        <v>0.05</v>
      </c>
      <c r="D106" s="56">
        <v>20000</v>
      </c>
      <c r="E106" s="28">
        <f t="shared" si="3"/>
        <v>18612.09</v>
      </c>
      <c r="F106" s="31">
        <f t="shared" si="4"/>
        <v>1387.9130416666667</v>
      </c>
      <c r="G106" s="28">
        <f t="shared" si="5"/>
        <v>314487.03999999998</v>
      </c>
    </row>
    <row r="107" spans="2:7" x14ac:dyDescent="0.35">
      <c r="B107" s="11">
        <v>101</v>
      </c>
      <c r="C107" s="2">
        <v>0.05</v>
      </c>
      <c r="D107" s="56">
        <v>20000</v>
      </c>
      <c r="E107" s="28">
        <f t="shared" si="3"/>
        <v>18689.64</v>
      </c>
      <c r="F107" s="31">
        <f t="shared" si="4"/>
        <v>1310.3626666666667</v>
      </c>
      <c r="G107" s="28">
        <f t="shared" si="5"/>
        <v>295797.40000000002</v>
      </c>
    </row>
    <row r="108" spans="2:7" x14ac:dyDescent="0.35">
      <c r="B108" s="11">
        <v>102</v>
      </c>
      <c r="C108" s="2">
        <v>0.05</v>
      </c>
      <c r="D108" s="56">
        <v>20000</v>
      </c>
      <c r="E108" s="28">
        <f t="shared" si="3"/>
        <v>18767.509999999998</v>
      </c>
      <c r="F108" s="31">
        <f t="shared" si="4"/>
        <v>1232.489166666667</v>
      </c>
      <c r="G108" s="28">
        <f t="shared" si="5"/>
        <v>277029.89</v>
      </c>
    </row>
    <row r="109" spans="2:7" x14ac:dyDescent="0.35">
      <c r="B109" s="11">
        <v>103</v>
      </c>
      <c r="C109" s="2">
        <v>0.05</v>
      </c>
      <c r="D109" s="56">
        <v>20000</v>
      </c>
      <c r="E109" s="28">
        <f t="shared" si="3"/>
        <v>18845.71</v>
      </c>
      <c r="F109" s="31">
        <f t="shared" si="4"/>
        <v>1154.2912083333333</v>
      </c>
      <c r="G109" s="28">
        <f t="shared" si="5"/>
        <v>258184.18</v>
      </c>
    </row>
    <row r="110" spans="2:7" x14ac:dyDescent="0.35">
      <c r="B110" s="11">
        <v>104</v>
      </c>
      <c r="C110" s="2">
        <v>0.05</v>
      </c>
      <c r="D110" s="56">
        <v>20000</v>
      </c>
      <c r="E110" s="28">
        <f t="shared" si="3"/>
        <v>18924.23</v>
      </c>
      <c r="F110" s="31">
        <f t="shared" si="4"/>
        <v>1075.7674166666668</v>
      </c>
      <c r="G110" s="28">
        <f t="shared" si="5"/>
        <v>239259.95</v>
      </c>
    </row>
    <row r="111" spans="2:7" x14ac:dyDescent="0.35">
      <c r="B111" s="11">
        <v>105</v>
      </c>
      <c r="C111" s="2">
        <v>0.05</v>
      </c>
      <c r="D111" s="56">
        <v>20000</v>
      </c>
      <c r="E111" s="28">
        <f t="shared" si="3"/>
        <v>19003.080000000002</v>
      </c>
      <c r="F111" s="31">
        <f t="shared" si="4"/>
        <v>996.91645833333348</v>
      </c>
      <c r="G111" s="28">
        <f t="shared" si="5"/>
        <v>220256.87</v>
      </c>
    </row>
    <row r="112" spans="2:7" x14ac:dyDescent="0.35">
      <c r="B112" s="11">
        <v>106</v>
      </c>
      <c r="C112" s="2">
        <v>0.05</v>
      </c>
      <c r="D112" s="56">
        <v>20000</v>
      </c>
      <c r="E112" s="28">
        <f t="shared" si="3"/>
        <v>19082.259999999998</v>
      </c>
      <c r="F112" s="31">
        <f t="shared" si="4"/>
        <v>917.7369583333334</v>
      </c>
      <c r="G112" s="28">
        <f t="shared" si="5"/>
        <v>201174.61</v>
      </c>
    </row>
    <row r="113" spans="2:7" x14ac:dyDescent="0.35">
      <c r="B113" s="11">
        <v>107</v>
      </c>
      <c r="C113" s="2">
        <v>0.05</v>
      </c>
      <c r="D113" s="56">
        <v>20000</v>
      </c>
      <c r="E113" s="28">
        <f t="shared" si="3"/>
        <v>19161.77</v>
      </c>
      <c r="F113" s="31">
        <f t="shared" si="4"/>
        <v>838.22754166666664</v>
      </c>
      <c r="G113" s="28">
        <f t="shared" si="5"/>
        <v>182012.84</v>
      </c>
    </row>
    <row r="114" spans="2:7" x14ac:dyDescent="0.35">
      <c r="B114" s="11">
        <v>108</v>
      </c>
      <c r="C114" s="2">
        <v>0.05</v>
      </c>
      <c r="D114" s="56">
        <v>20000</v>
      </c>
      <c r="E114" s="28">
        <f t="shared" si="3"/>
        <v>19241.61</v>
      </c>
      <c r="F114" s="31">
        <f t="shared" si="4"/>
        <v>758.38683333333336</v>
      </c>
      <c r="G114" s="28">
        <f t="shared" si="5"/>
        <v>162771.23000000001</v>
      </c>
    </row>
    <row r="115" spans="2:7" x14ac:dyDescent="0.35">
      <c r="B115" s="11">
        <v>109</v>
      </c>
      <c r="C115" s="2">
        <v>0.05</v>
      </c>
      <c r="D115" s="56">
        <v>20000</v>
      </c>
      <c r="E115" s="28">
        <f t="shared" si="3"/>
        <v>19321.79</v>
      </c>
      <c r="F115" s="31">
        <f t="shared" si="4"/>
        <v>678.21345833333339</v>
      </c>
      <c r="G115" s="28">
        <f t="shared" si="5"/>
        <v>143449.44</v>
      </c>
    </row>
    <row r="116" spans="2:7" x14ac:dyDescent="0.35">
      <c r="B116" s="11">
        <v>110</v>
      </c>
      <c r="C116" s="2">
        <v>0.05</v>
      </c>
      <c r="D116" s="56">
        <v>20000</v>
      </c>
      <c r="E116" s="28">
        <f t="shared" si="3"/>
        <v>19402.29</v>
      </c>
      <c r="F116" s="31">
        <f t="shared" si="4"/>
        <v>597.70600000000002</v>
      </c>
      <c r="G116" s="28">
        <f t="shared" si="5"/>
        <v>124047.15</v>
      </c>
    </row>
    <row r="117" spans="2:7" x14ac:dyDescent="0.35">
      <c r="B117" s="11">
        <v>111</v>
      </c>
      <c r="C117" s="2">
        <v>0.05</v>
      </c>
      <c r="D117" s="56">
        <v>20000</v>
      </c>
      <c r="E117" s="28">
        <f t="shared" si="3"/>
        <v>19483.14</v>
      </c>
      <c r="F117" s="31">
        <f t="shared" si="4"/>
        <v>516.86312499999997</v>
      </c>
      <c r="G117" s="28">
        <f t="shared" si="5"/>
        <v>104564.01</v>
      </c>
    </row>
    <row r="118" spans="2:7" x14ac:dyDescent="0.35">
      <c r="B118" s="11">
        <v>112</v>
      </c>
      <c r="C118" s="2">
        <v>0.05</v>
      </c>
      <c r="D118" s="56">
        <v>20000</v>
      </c>
      <c r="E118" s="28">
        <f t="shared" si="3"/>
        <v>19564.32</v>
      </c>
      <c r="F118" s="31">
        <f t="shared" si="4"/>
        <v>435.68337500000001</v>
      </c>
      <c r="G118" s="28">
        <f t="shared" si="5"/>
        <v>84999.69</v>
      </c>
    </row>
    <row r="119" spans="2:7" x14ac:dyDescent="0.35">
      <c r="B119" s="11">
        <v>113</v>
      </c>
      <c r="C119" s="2">
        <v>0.05</v>
      </c>
      <c r="D119" s="56">
        <v>20000</v>
      </c>
      <c r="E119" s="28">
        <f t="shared" si="3"/>
        <v>19645.830000000002</v>
      </c>
      <c r="F119" s="31">
        <f t="shared" si="4"/>
        <v>354.16537500000004</v>
      </c>
      <c r="G119" s="28">
        <f t="shared" si="5"/>
        <v>65353.86</v>
      </c>
    </row>
    <row r="120" spans="2:7" x14ac:dyDescent="0.35">
      <c r="B120" s="11">
        <v>114</v>
      </c>
      <c r="C120" s="2">
        <v>0.05</v>
      </c>
      <c r="D120" s="56">
        <v>20000</v>
      </c>
      <c r="E120" s="28">
        <f t="shared" si="3"/>
        <v>19727.689999999999</v>
      </c>
      <c r="F120" s="31">
        <f t="shared" si="4"/>
        <v>272.30775</v>
      </c>
      <c r="G120" s="28">
        <f t="shared" si="5"/>
        <v>45626.17</v>
      </c>
    </row>
    <row r="121" spans="2:7" x14ac:dyDescent="0.35">
      <c r="B121" s="11">
        <v>115</v>
      </c>
      <c r="C121" s="2">
        <v>0.05</v>
      </c>
      <c r="D121" s="56">
        <v>20000</v>
      </c>
      <c r="E121" s="28">
        <f t="shared" si="3"/>
        <v>19809.89</v>
      </c>
      <c r="F121" s="31">
        <f t="shared" si="4"/>
        <v>190.10904166666668</v>
      </c>
      <c r="G121" s="28">
        <f t="shared" ref="G121:G123" si="6">ROUND(G120-E121,2)</f>
        <v>25816.28</v>
      </c>
    </row>
    <row r="122" spans="2:7" x14ac:dyDescent="0.35">
      <c r="B122" s="11">
        <v>116</v>
      </c>
      <c r="C122" s="2">
        <v>0.05</v>
      </c>
      <c r="D122" s="56">
        <v>20000</v>
      </c>
      <c r="E122" s="28">
        <f t="shared" si="3"/>
        <v>19892.43</v>
      </c>
      <c r="F122" s="31">
        <f t="shared" si="4"/>
        <v>107.56783333333334</v>
      </c>
      <c r="G122" s="28">
        <f t="shared" si="6"/>
        <v>5923.85</v>
      </c>
    </row>
    <row r="123" spans="2:7" x14ac:dyDescent="0.35">
      <c r="B123" s="66">
        <v>117</v>
      </c>
      <c r="C123" s="33">
        <v>0.05</v>
      </c>
      <c r="D123" s="57">
        <f>G122+F123</f>
        <v>5948.5327083333341</v>
      </c>
      <c r="E123" s="34">
        <f t="shared" si="3"/>
        <v>5923.85</v>
      </c>
      <c r="F123" s="35">
        <f t="shared" si="4"/>
        <v>24.682708333333338</v>
      </c>
      <c r="G123" s="34">
        <f t="shared" si="6"/>
        <v>0</v>
      </c>
    </row>
    <row r="124" spans="2:7" x14ac:dyDescent="0.35">
      <c r="C124" s="2"/>
      <c r="D124" s="56"/>
      <c r="E124" s="28"/>
      <c r="F124" s="31"/>
      <c r="G124" s="28"/>
    </row>
    <row r="125" spans="2:7" x14ac:dyDescent="0.35">
      <c r="C125" s="2"/>
      <c r="D125" s="56"/>
      <c r="E125" s="28"/>
      <c r="F125" s="31"/>
      <c r="G125" s="28"/>
    </row>
    <row r="126" spans="2:7" x14ac:dyDescent="0.35">
      <c r="C126" s="2"/>
      <c r="D126" s="56"/>
      <c r="E126" s="28"/>
      <c r="F126" s="31"/>
      <c r="G126" s="28"/>
    </row>
    <row r="127" spans="2:7" x14ac:dyDescent="0.35">
      <c r="C127" s="2"/>
      <c r="D127" s="56"/>
      <c r="E127" s="28"/>
      <c r="F127" s="31"/>
      <c r="G127" s="28"/>
    </row>
    <row r="128" spans="2:7" x14ac:dyDescent="0.35">
      <c r="C128" s="2"/>
      <c r="D128" s="56"/>
      <c r="E128" s="28"/>
      <c r="F128" s="31"/>
      <c r="G128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174A556649B46B2167D8FFC783212" ma:contentTypeVersion="0" ma:contentTypeDescription="Create a new document." ma:contentTypeScope="" ma:versionID="8e43223e782d36d2340639b605facfd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68EBFB-60D8-44FB-BB75-B572F32C0587}"/>
</file>

<file path=customXml/itemProps2.xml><?xml version="1.0" encoding="utf-8"?>
<ds:datastoreItem xmlns:ds="http://schemas.openxmlformats.org/officeDocument/2006/customXml" ds:itemID="{D4F81AE7-D941-41AC-ACF1-5299468B91C5}"/>
</file>

<file path=customXml/itemProps3.xml><?xml version="1.0" encoding="utf-8"?>
<ds:datastoreItem xmlns:ds="http://schemas.openxmlformats.org/officeDocument/2006/customXml" ds:itemID="{F8470BE6-D655-4077-8419-4C0D816B1C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Flat &amp; effective rate</vt:lpstr>
      <vt:lpstr>Effective rate แบบโปะ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Suwanna Sayruamyat</dc:creator>
  <cp:lastModifiedBy>Suwanna Sayruamyat</cp:lastModifiedBy>
  <dcterms:created xsi:type="dcterms:W3CDTF">2022-09-13T02:51:24Z</dcterms:created>
  <dcterms:modified xsi:type="dcterms:W3CDTF">2022-09-13T05:00:57Z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0x010100C32174A556649B46B2167D8FFC783212</vt:lpwstr>
  </property>
  <property fmtid="{D5CDD505-2E9C-101B-9397-08002B2CF9AE}" pid="3" name="Order">
    <vt:r8>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